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970" windowHeight="6120" activeTab="5"/>
  </bookViews>
  <sheets>
    <sheet name="Лист1" sheetId="10" r:id="rId1"/>
    <sheet name="Форма1" sheetId="1" r:id="rId2"/>
    <sheet name="Форма 2" sheetId="2" r:id="rId3"/>
    <sheet name="Форма 3" sheetId="9" r:id="rId4"/>
    <sheet name="Форма 4" sheetId="8" r:id="rId5"/>
    <sheet name="Форма 5" sheetId="7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G61" i="2"/>
  <c r="G59"/>
  <c r="G58"/>
  <c r="F57"/>
  <c r="E57"/>
  <c r="F56"/>
  <c r="G56" s="1"/>
  <c r="E56"/>
  <c r="F54"/>
  <c r="G54" s="1"/>
  <c r="E54"/>
  <c r="F53"/>
  <c r="G53" s="1"/>
  <c r="E53"/>
  <c r="F48"/>
  <c r="E48"/>
  <c r="F46"/>
  <c r="E46"/>
  <c r="F45"/>
  <c r="E45"/>
  <c r="G44"/>
  <c r="G42"/>
  <c r="G40"/>
  <c r="G39"/>
  <c r="F37"/>
  <c r="G37" s="1"/>
  <c r="E37"/>
  <c r="F35"/>
  <c r="G35" s="1"/>
  <c r="E35"/>
  <c r="F34"/>
  <c r="G34" s="1"/>
  <c r="E34"/>
  <c r="G33"/>
  <c r="G31"/>
  <c r="F30"/>
  <c r="G30" s="1"/>
  <c r="E30"/>
  <c r="G29"/>
  <c r="F27"/>
  <c r="G27" s="1"/>
  <c r="E27"/>
  <c r="F25"/>
  <c r="G25" s="1"/>
  <c r="E25"/>
  <c r="F24"/>
  <c r="G24" s="1"/>
  <c r="E24"/>
  <c r="G23"/>
  <c r="F19"/>
  <c r="G19" s="1"/>
  <c r="E19"/>
  <c r="F17"/>
  <c r="G17" s="1"/>
  <c r="E17"/>
  <c r="F16"/>
  <c r="G16" s="1"/>
  <c r="E16"/>
  <c r="F15"/>
  <c r="E15"/>
  <c r="F13"/>
  <c r="E13"/>
  <c r="F12"/>
  <c r="E12"/>
  <c r="F11"/>
  <c r="E11"/>
  <c r="F9"/>
  <c r="E9"/>
  <c r="F8"/>
  <c r="E8"/>
  <c r="Q56" i="1"/>
  <c r="P56"/>
  <c r="Q55"/>
  <c r="P55"/>
  <c r="P53"/>
  <c r="Q52"/>
  <c r="P52"/>
  <c r="P50"/>
  <c r="Q49"/>
  <c r="Q48"/>
  <c r="P48"/>
  <c r="Q47"/>
  <c r="Q46"/>
  <c r="Q45"/>
  <c r="P45"/>
  <c r="Q44"/>
  <c r="P44"/>
  <c r="Q43"/>
  <c r="Q42"/>
  <c r="P42"/>
  <c r="Q41"/>
  <c r="M41"/>
  <c r="P41" s="1"/>
  <c r="Q40"/>
  <c r="P40"/>
  <c r="Q38"/>
  <c r="P38"/>
  <c r="O37"/>
  <c r="Q37" s="1"/>
  <c r="N37"/>
  <c r="M37"/>
  <c r="M36" s="1"/>
  <c r="N36"/>
  <c r="Q34"/>
  <c r="P34"/>
  <c r="Q33"/>
  <c r="P33"/>
  <c r="O32"/>
  <c r="N32"/>
  <c r="M32"/>
  <c r="O31"/>
  <c r="N31"/>
  <c r="M31"/>
  <c r="Q28"/>
  <c r="P28"/>
  <c r="O27"/>
  <c r="Q27" s="1"/>
  <c r="N27"/>
  <c r="M27"/>
  <c r="M26" s="1"/>
  <c r="O26"/>
  <c r="N26"/>
  <c r="Q25"/>
  <c r="P25"/>
  <c r="Q24"/>
  <c r="Q23"/>
  <c r="P23"/>
  <c r="Q21"/>
  <c r="P20"/>
  <c r="Q19"/>
  <c r="P19"/>
  <c r="Q18"/>
  <c r="P18"/>
  <c r="Q17"/>
  <c r="P17"/>
  <c r="O16"/>
  <c r="N16"/>
  <c r="M16"/>
  <c r="M15" s="1"/>
  <c r="N15"/>
  <c r="Q13"/>
  <c r="P13"/>
  <c r="Q12"/>
  <c r="P12"/>
  <c r="O11"/>
  <c r="P11" s="1"/>
  <c r="N11"/>
  <c r="M11"/>
  <c r="O10"/>
  <c r="Q10" s="1"/>
  <c r="N10"/>
  <c r="M10"/>
  <c r="P10" s="1"/>
  <c r="K38" i="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5"/>
  <c r="J25"/>
  <c r="K23"/>
  <c r="J23"/>
  <c r="K21"/>
  <c r="J21"/>
  <c r="K19"/>
  <c r="J19"/>
  <c r="K16"/>
  <c r="J16"/>
  <c r="I14"/>
  <c r="J14" s="1"/>
  <c r="H14"/>
  <c r="G14"/>
  <c r="I12"/>
  <c r="J12" s="1"/>
  <c r="H12"/>
  <c r="G12"/>
  <c r="I11"/>
  <c r="K11" s="1"/>
  <c r="H11"/>
  <c r="G11"/>
  <c r="I10"/>
  <c r="K10" s="1"/>
  <c r="H10"/>
  <c r="L10" s="1"/>
  <c r="G10"/>
  <c r="I9"/>
  <c r="J9" s="1"/>
  <c r="H9"/>
  <c r="G9"/>
  <c r="G46" i="7"/>
  <c r="G8" i="2" l="1"/>
  <c r="G9"/>
  <c r="G11"/>
  <c r="G13"/>
  <c r="G15"/>
  <c r="P16" i="1"/>
  <c r="O15"/>
  <c r="Q15" s="1"/>
  <c r="P26"/>
  <c r="N9"/>
  <c r="N8" s="1"/>
  <c r="O36"/>
  <c r="M9"/>
  <c r="M8" s="1"/>
  <c r="Q11"/>
  <c r="P15"/>
  <c r="Q16"/>
  <c r="Q26"/>
  <c r="P27"/>
  <c r="P37"/>
  <c r="K14" i="8"/>
  <c r="K9"/>
  <c r="J10"/>
  <c r="J11"/>
  <c r="K12"/>
  <c r="K15"/>
  <c r="K24"/>
  <c r="J15"/>
  <c r="I13"/>
  <c r="H13"/>
  <c r="G13"/>
  <c r="O9" i="1" l="1"/>
  <c r="O8" s="1"/>
  <c r="P8" s="1"/>
  <c r="Q9"/>
  <c r="Q36"/>
  <c r="P36"/>
  <c r="K13" i="8"/>
  <c r="J13"/>
  <c r="Q8" i="1" l="1"/>
  <c r="P9"/>
</calcChain>
</file>

<file path=xl/sharedStrings.xml><?xml version="1.0" encoding="utf-8"?>
<sst xmlns="http://schemas.openxmlformats.org/spreadsheetml/2006/main" count="1014" uniqueCount="429">
  <si>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</si>
  <si>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</si>
  <si>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</si>
  <si>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</si>
  <si>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</si>
  <si>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</si>
  <si>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</si>
  <si>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</si>
  <si>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</si>
  <si>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Показатель применения меры</t>
  </si>
  <si>
    <t>ГРБС</t>
  </si>
  <si>
    <t>Рз</t>
  </si>
  <si>
    <t>Пр</t>
  </si>
  <si>
    <t>ЦС</t>
  </si>
  <si>
    <t>ВР</t>
  </si>
  <si>
    <t>Всего</t>
  </si>
  <si>
    <t>Управление культуры, спорта и молодежной политики Администрации города Вокткинска</t>
  </si>
  <si>
    <t>938</t>
  </si>
  <si>
    <t>1</t>
  </si>
  <si>
    <t>2</t>
  </si>
  <si>
    <t>Наименование муниципальной программы, подпрограммы</t>
  </si>
  <si>
    <t>И</t>
  </si>
  <si>
    <t>Кассовое исполнение на конец отчетного периода</t>
  </si>
  <si>
    <t>Кассовые расходы, %</t>
  </si>
  <si>
    <t>Форма 1</t>
  </si>
  <si>
    <t>Форма 2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</si>
  <si>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</si>
  <si>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</si>
  <si>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</si>
  <si>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</si>
  <si>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единиц </t>
  </si>
  <si>
    <t>тыс. руб.</t>
  </si>
  <si>
    <t>единиц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</si>
  <si>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</si>
  <si>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</si>
  <si>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</si>
  <si>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Наименование подпрограммы,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</si>
  <si>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</si>
  <si>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</si>
  <si>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</si>
  <si>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</si>
  <si>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</si>
  <si>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02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</si>
  <si>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</si>
  <si>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</si>
  <si>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</si>
  <si>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</si>
  <si>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</si>
  <si>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</si>
  <si>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</si>
  <si>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</si>
  <si>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</si>
  <si>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</si>
  <si>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Сводная бюджетная роспись, план на 1 января отчетного года</t>
  </si>
  <si>
    <t>Сводная бюджетная роспись на отчетную дату</t>
  </si>
  <si>
    <t>К плану на 1 января отчетного года</t>
  </si>
  <si>
    <t>К плану на отчетную дату</t>
  </si>
  <si>
    <t>План на отчетный год (сводная бюджетная роспись, план на 1 января отчетного года)</t>
  </si>
  <si>
    <t>План на отчетный период (сводная бюджетная роспись на отчетную дату)</t>
  </si>
  <si>
    <t>01</t>
  </si>
  <si>
    <t>Управление культуры, спорта и молодежной политики Администрации города Воткинска</t>
  </si>
  <si>
    <t>03</t>
  </si>
  <si>
    <t>04</t>
  </si>
  <si>
    <t>05</t>
  </si>
  <si>
    <t>Уплата налога на имущество организаций, земельного налога</t>
  </si>
  <si>
    <t xml:space="preserve">Организация досуга и предоставление услуг организаций культуры </t>
  </si>
  <si>
    <t>08</t>
  </si>
  <si>
    <t>Организация и проведение городских культурно - массовых мероприятий</t>
  </si>
  <si>
    <t>0310160110</t>
  </si>
  <si>
    <t>Обеспечение деятельности муниципальных культурно - досуговых учреждений</t>
  </si>
  <si>
    <t>0310261620</t>
  </si>
  <si>
    <t>Развитие библиотечного дела</t>
  </si>
  <si>
    <t>Обеспечение деятельности муниципальных библиотек</t>
  </si>
  <si>
    <t>0320161610</t>
  </si>
  <si>
    <t>Комплектование библиотечных фондов.</t>
  </si>
  <si>
    <t>Создание модельных муниципальных библиотек в рамках реализации регионального проекта «Обеспечение качественно нового уровня развития инфраструктуры культуры» «Культурная среда»</t>
  </si>
  <si>
    <t>3</t>
  </si>
  <si>
    <t>Развитие музейного дела</t>
  </si>
  <si>
    <t>Обеспечение деятельности муниципальных музеев</t>
  </si>
  <si>
    <t>0330161600</t>
  </si>
  <si>
    <t>4</t>
  </si>
  <si>
    <t>Сохранение, использование и популяризация объектов культурного наследия</t>
  </si>
  <si>
    <t>Мероприятия по восстановлению (ремонту, реставрации, благоустройству) воинских захоронений на территории муниципального образования «Город Воткинск»</t>
  </si>
  <si>
    <t>0340262330</t>
  </si>
  <si>
    <t>5</t>
  </si>
  <si>
    <t>Создание условий для реализации муниципальной программы</t>
  </si>
  <si>
    <t>Реализация установленных полномочий (функций) управления культуры, спорта и молодежной политики Администрации г. Воткинска. Организация управления Программой «Развитие культуры на 2020-2024 годы»</t>
  </si>
  <si>
    <t>0350160030</t>
  </si>
  <si>
    <t xml:space="preserve">08 </t>
  </si>
  <si>
    <t>0350360630</t>
  </si>
  <si>
    <t>Капитальный, текущий  ремонт и реконструкция учреждений культуры</t>
  </si>
  <si>
    <t>0350461600</t>
  </si>
  <si>
    <t>Мероприятия по развитию учреждений культуры, связанные с обновлением и модернизацией материально-технической базы учреждений, приобретением специального оборудования.</t>
  </si>
  <si>
    <t>0320161650</t>
  </si>
  <si>
    <t>0350461620</t>
  </si>
  <si>
    <t>035046162Д</t>
  </si>
  <si>
    <t>0350461650</t>
  </si>
  <si>
    <t>0350462800</t>
  </si>
  <si>
    <t>0350561620</t>
  </si>
  <si>
    <t>Организация и проведение культурно-массовых мероприятий</t>
  </si>
  <si>
    <t>Количество  мероприятий</t>
  </si>
  <si>
    <t>Расходы бюджета муниципального образования "Город Воткинск"  на оказание муниципальной услуги/работы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</si>
  <si>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</si>
  <si>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</si>
  <si>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Расходы бюджета муниципального образования  "Город Воткинск" на оказание муниципальной услуги/работы</t>
  </si>
  <si>
    <t>Показ кинофильмов</t>
  </si>
  <si>
    <t>число зрителей</t>
  </si>
  <si>
    <t>человек</t>
  </si>
  <si>
    <t>Библиографическая обработка документов и создание каталогов</t>
  </si>
  <si>
    <t xml:space="preserve">Количество обработанных документов </t>
  </si>
  <si>
    <t>Формирование, учет, изучение,физического сохранения и безопасности фондов библиотек, включая оцифровку фондов</t>
  </si>
  <si>
    <t>Количество документов</t>
  </si>
  <si>
    <t>Библиотечное, библиографическое и информационное обслуживание пользователей библиотеки в стационаре</t>
  </si>
  <si>
    <t>Количество посещений</t>
  </si>
  <si>
    <t>Создание экспозиций (выстовок) музеев, организация выездных выстовок</t>
  </si>
  <si>
    <t>Управление капитального строительства</t>
  </si>
  <si>
    <t>940</t>
  </si>
  <si>
    <t>0350400830</t>
  </si>
  <si>
    <t>0350561610</t>
  </si>
  <si>
    <t>Форма 3</t>
  </si>
  <si>
    <t>Ответственный исполнитель, соисполнители подпрограммы, основного мероприятия, мероприятия</t>
  </si>
  <si>
    <t>Мп</t>
  </si>
  <si>
    <t>Подпрограмма «Развитие библиотечного дела»</t>
  </si>
  <si>
    <t xml:space="preserve"> Библиотечное , библиографическое и информационное обслуживание пользователей библиотеки </t>
  </si>
  <si>
    <t xml:space="preserve">В стационарных условиях;   </t>
  </si>
  <si>
    <t>Вне стационара;                                  Через четь интернет;</t>
  </si>
  <si>
    <t>Формирование, учет, изучение, обеспечение физического сохранения  и безопасности фондов библиотеки.</t>
  </si>
  <si>
    <t>Количество поступлений документов  подлежащих учету и формированию фонда не менее 1 500 в год</t>
  </si>
  <si>
    <t xml:space="preserve">Создание ежегодно не менее 1500 единиц записей в электронный каталог с занесением новых поступлений и ретроконверсии. </t>
  </si>
  <si>
    <t>Комплектование библиотечных фондов</t>
  </si>
  <si>
    <t>Обеспечение обновляемости библиотечных фондов не менее 3 % от годовой книговыдачи (при условии финансирования)</t>
  </si>
  <si>
    <t>Управление культуры, спорта и молодежной политики, МБУ «ЦБС»</t>
  </si>
  <si>
    <t>Мероприятия, связанные с обновлением и модернизацией материально-технической базы МБУ «ЦБС», приобретением специального оборудования.</t>
  </si>
  <si>
    <t>Создание не менее 2  модельных муниципальных библиотек позволит улучшить качество библиотечного обслуживания, получить доступ к современным универсальным информационным ресурсам</t>
  </si>
  <si>
    <t>Организация и проведение массовых городских и культурно-досуговых мероприятий</t>
  </si>
  <si>
    <t>Управление культуры, спорта и молодежной политики, учреждения досугового типа</t>
  </si>
  <si>
    <t>Организация  и проведение  городских культурно-массовых мероприятий</t>
  </si>
  <si>
    <t>Участие досуговых учреждений в мероприятиях, в том числе республиканских, всероссийских, и международных фестивалях, конкурсах в области культуры и искусства.</t>
  </si>
  <si>
    <t>Управление культуры, спорта и молодежной политики,  учреждения досугового типа</t>
  </si>
  <si>
    <t>Организация и проведение городских культурно - досуговых мероприятий, согласно утвержденному плану мероприятий</t>
  </si>
  <si>
    <t>Обеспечение деятельности культурно-досуговых учреждений</t>
  </si>
  <si>
    <t xml:space="preserve">        </t>
  </si>
  <si>
    <t>Организация и проведение  мероприятий</t>
  </si>
  <si>
    <t>Организация и проведение ежегодно не менее 370 мероприятий: праздников, фестивалей, торжественных мероприятий, народных гуляний, смотров, конкурсов, выставок, мастер-классов  путем выполнения муниципального задания культурно-досуговых учреждений</t>
  </si>
  <si>
    <t xml:space="preserve"> Управление культуры, спорта и молодежной политики, учреждения досугового типа</t>
  </si>
  <si>
    <t>Внедрение в учреждениях культуры системы ежегодного мониторинга удовлетворенности потребителей качеством предоставляемых услуг.</t>
  </si>
  <si>
    <t>Управление культуры, спорта и молодежной политики</t>
  </si>
  <si>
    <t>Обновление и модернизация материально-технической базы учреждений, приобретение специального оборудования (при условии финансирования)</t>
  </si>
  <si>
    <t xml:space="preserve"> Публичный показ музейных предметов, музейных коллекций</t>
  </si>
  <si>
    <t>Управление культуры, спорта и молодежной политики,  МАУ «Музей истории и культуры»</t>
  </si>
  <si>
    <t>Ежегодное привлечение в музеи не менее 38 тыс. человек посетителей</t>
  </si>
  <si>
    <t xml:space="preserve"> - в стационарных условиях;</t>
  </si>
  <si>
    <t xml:space="preserve">- вне стационарных условиях; </t>
  </si>
  <si>
    <t>Создание экспозиций (выставок) музеев, организация выездных выставок :</t>
  </si>
  <si>
    <t xml:space="preserve">Ежегодная организация и проведение не менее 72  экспозиций (выставок) </t>
  </si>
  <si>
    <t xml:space="preserve">- в стационарных условиях;   </t>
  </si>
  <si>
    <t xml:space="preserve">- вне стационарных условиях;  </t>
  </si>
  <si>
    <t xml:space="preserve">- удаленно, через сеть «Интернет». </t>
  </si>
  <si>
    <t>Формирование, учет, изучение, обеспечение физического сохранения и безопасности музейных предметов, музейных коллекций</t>
  </si>
  <si>
    <t>Обновление и модернизация материально-технической базы музея, приобретение специального оборудования (при условии финансирования)</t>
  </si>
  <si>
    <t>Подпрограмма «Сохранение, использование и популяризация объектов культурного наследия»</t>
  </si>
  <si>
    <t>Мероприятия в области сохранения, использования, популяризации и  охраны объектов культурного наследия, находящихся в муниципальной собственности.</t>
  </si>
  <si>
    <t xml:space="preserve">Управление культуры, спорта и молодежной политики , управление муниципального имущества и земельных ресурсов, управление капитального строительства </t>
  </si>
  <si>
    <t>Улучшение условий для сохранения, использования и популяризации объектов культурного наследия (памятников истории и культуры), находящихся в муниципальной собственности МО «Город Воткинск».</t>
  </si>
  <si>
    <t>Учет объектов культурного наследия, направление сведений об объектах культурного наследия в единый государственный реестр объектов культурного наследия.</t>
  </si>
  <si>
    <t>Управление культуры, спорта и молодежной политики, Управление муниципального имущества и земельных ресурсов, Управление архитектуры</t>
  </si>
  <si>
    <t>Проверка состояния объектов культурного наследия, сбор информации, проверка паспортов. Охранных обязательств на ОКН</t>
  </si>
  <si>
    <t xml:space="preserve">  </t>
  </si>
  <si>
    <t>Проведение ремонтных работ по сохранению объектов культурного наследия, находящихся в муниципальной собственности, в том числе разработка проектной документации.</t>
  </si>
  <si>
    <t>Управление ЖКХ Администрации г. Воткинска</t>
  </si>
  <si>
    <t>Улучшение состояния объектов культурного наследия, находящихся в муниципальной собственности</t>
  </si>
  <si>
    <t>Мероприятия по восстановлению (ремонту, реставрации, благоустройству) воинских захоронений на территории МО «Город Воткинск»</t>
  </si>
  <si>
    <t>Управление капитального строительства, управление ЖКХ Администрации г. Воткинска</t>
  </si>
  <si>
    <t>Улучшение состояния воинских захоронений на территории МО «Город Воткинск»</t>
  </si>
  <si>
    <t xml:space="preserve">Организация и проведение городских культурно - досуговых мероприятий, согласно утвержденному плану мероприятий </t>
  </si>
  <si>
    <t>Подпрограмма "Развитие музейного дела"</t>
  </si>
  <si>
    <t xml:space="preserve">Подпрограмма "Организация досуга и предоставление услуг организациями культуры" </t>
  </si>
  <si>
    <t>Уровень фактической обеспеченности клубами и учреждениями клубного типа от нормативной потребности</t>
  </si>
  <si>
    <t>процент</t>
  </si>
  <si>
    <t>Уровень фактической обеспеченности парками культуры и отдыха от нормативной потребности</t>
  </si>
  <si>
    <t>Количество участников клубных формирований (тыс.чел)</t>
  </si>
  <si>
    <t>Количество платных посещений парков культуры и отдыха (тыс.чел)</t>
  </si>
  <si>
    <t>Количество зрителей на сеансах отечественных фильмов (тыс.чел)</t>
  </si>
  <si>
    <t>Увеличение посещаемости организаций культуры (по отношению к базовому значению на 1 января 2018 года)</t>
  </si>
  <si>
    <t>Программа «Развитие библиотечного дела»</t>
  </si>
  <si>
    <t>Уровень фактической обеспеченности библиотеками в МО «Город Воткинск» от нормативной потребности</t>
  </si>
  <si>
    <t>Отклонений нет</t>
  </si>
  <si>
    <t>Количество посещений общедоступных (публичных) библиотек, тысяч  человек</t>
  </si>
  <si>
    <t>Обновление книжного фонда (от годовой книговыдачи)</t>
  </si>
  <si>
    <t>Число книговыдач</t>
  </si>
  <si>
    <t>пользователь</t>
  </si>
  <si>
    <t>Количество записей в электронном каталоге</t>
  </si>
  <si>
    <t>запись</t>
  </si>
  <si>
    <t>Количество выставочных проектов</t>
  </si>
  <si>
    <t>Количество посещений музеев (по билетам), тысяч человек</t>
  </si>
  <si>
    <t>Подпрограмма «Организация досуга и предоставление услуг организациями культуры"</t>
  </si>
  <si>
    <t xml:space="preserve"> Подпрограмма "Развитие музейного дела"</t>
  </si>
  <si>
    <r>
      <t>Доля</t>
    </r>
    <r>
      <rPr>
        <sz val="9"/>
        <color indexed="8"/>
        <rFont val="Calibri"/>
        <family val="2"/>
        <charset val="204"/>
      </rPr>
      <t xml:space="preserve"> </t>
    </r>
    <r>
      <rPr>
        <sz val="9"/>
        <color indexed="8"/>
        <rFont val="Times New Roman"/>
        <family val="1"/>
        <charset val="204"/>
      </rPr>
      <t>объектов культурного наследия, находящихся в муниципальной собственности и требующих консервации или реставрации в общем количестве объектов культурного наследия, находящихся в муниципальной собственности.</t>
    </r>
  </si>
  <si>
    <t xml:space="preserve">Подпрограмма «Создание условий для реализации программы 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</si>
  <si>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</t>
  </si>
  <si>
    <t>Соотношение средней заработной платы работников учреждений культуры города Воткинска к средней заработной плате работников учреждений культуры в Удмуртской Республики</t>
  </si>
  <si>
    <t xml:space="preserve">Уровень удовлетворенности жителей муниципального образования «Город Воткинск» качеством предоставления услуг в сфере культуры  </t>
  </si>
  <si>
    <t>МБУ «Централизованная  библиотечная система»</t>
  </si>
  <si>
    <t>Управление культуры, спорта и молодежной политики, МБУ «Централизованная  библиотечная система»</t>
  </si>
  <si>
    <t>К 2024 году количество музейных предметов в музее составит  не менее 15 400 единиц хранения. Ежегодная реставрация не менее 1 музейного предмета.</t>
  </si>
  <si>
    <t>Проведение  ремонтных, реставрационных работ и благоустройство воинских захоронений</t>
  </si>
  <si>
    <t xml:space="preserve">Проведение ремонтных работ и благоустройство воинского захороненийя «Могила летчика Н.П. Бельтюкова, последнего бойца, умершего от ран в госпиталях г. Воткинска» </t>
  </si>
  <si>
    <t>Установка мемориальных знаков на воинских захоронениях</t>
  </si>
  <si>
    <t xml:space="preserve">Управление капитального строительства, управление ЖКХ Администрации г. Воткинска, управление архитектуры и градостроительства </t>
  </si>
  <si>
    <t xml:space="preserve">Установка  мемориального знака на воинском захоронении «Памятник воинам, умершим от ран в госпиталях г. Воткинска в 1941-1945 г.г.» и «Могила летчика Н.П. Бельтюкова, последнего бойца, умершего от ран в госпиталях г. Воткинска» </t>
  </si>
  <si>
    <t>Подпрограмма "Создание условий для реализации муниципальной программы"</t>
  </si>
  <si>
    <t>Управление культуры, спорта и молодежной политики, МКУ «ЦБУКСМП»</t>
  </si>
  <si>
    <t>Повышение результативности и эффективности сферы культуры в городе Воткинске. Повышение престижа профессии за счет роста заработной платы в отрасли, привлечение в отрасль квалифицированных кадров.</t>
  </si>
  <si>
    <t>Уплата налога на имущество муниципальных культурно - досуговых учреждений, земельного налога</t>
  </si>
  <si>
    <t>Выполнение обязательств по уплате  налога на имущество муниципальных культурно - досуговых учреждений, земельного налога.</t>
  </si>
  <si>
    <t>Выполнение обязательств по уплате  налога на имущество МБУ «ЦБС»,           земельного налога.</t>
  </si>
  <si>
    <t>Уплата налога на имущество МАУ «Музей истории и культуры г.Воткинска», земельного налога</t>
  </si>
  <si>
    <t>Выполнение обязательств по уплате  налога на имущество «Музей истории и культуры г.Воткинска», земельного налога.</t>
  </si>
  <si>
    <t>Управление культуры, спорта и молодежной политики, Управление капитального строительства</t>
  </si>
  <si>
    <t>Капитальный, текущий  ремонт и реконструкция культурно-досуговых учреждений</t>
  </si>
  <si>
    <t>Капитальный, текущий  ремонт и реконструкция МАУ "Музей истории и культуры г.Воткинска"</t>
  </si>
  <si>
    <t xml:space="preserve">Уменьшение доли учреждений культуры, находящихся в неудовлетворительном состоянии (при условии финансирования)  </t>
  </si>
  <si>
    <t xml:space="preserve">Мероприятия по развитию учреждений культуры, связанные с обновлением и модернизацией материально-технической базы учреждений, </t>
  </si>
  <si>
    <t>Мероприятия, связанные с обновлением и модернизацией материально-технической базы культурно-досуговых учреждений, приобретением  специального оборудования</t>
  </si>
  <si>
    <t>Обновление и модернизация материально-технической базы филиалов библиотек, приобретение специального оборудования (при условии финансирования)</t>
  </si>
  <si>
    <t>Мероприятия, связанные с обновлением и модернизацией материально-технической базы МАУ «Музей истории и культуры г.Воткинска», приобретением специального оборудования.</t>
  </si>
  <si>
    <t>Организация деятельности, связанная с функционированием системы независимой оценки качества работы организаций культуры</t>
  </si>
  <si>
    <t xml:space="preserve">Охват организаций, оказывающих услуги в сфере культуры, независимой оценкой качества составит 100%, в дальнейшем НОК работы каждой организации будет проводиться один раз в три года. </t>
  </si>
  <si>
    <t xml:space="preserve">Контроль за выполнением муниципального задания.  Организация ежеквартальной камеальной проверки и выездной, согласно плану - графику 1 раз в год. </t>
  </si>
  <si>
    <t>Организация работ по повышению эффективности деятельности муниципальных учреждений культуры, в том числе контроль за выполнением муниципального задания и эффективного использованию бюджетных средств.</t>
  </si>
  <si>
    <t>Мероприятия по реализации регионального проекта «Создание условий для реализации творческого потенциала нации» «Творческие люди»</t>
  </si>
  <si>
    <t xml:space="preserve">Участия в Фестивале любительских творческих коллективов с вручением грантов лучшим коллективам. </t>
  </si>
  <si>
    <t>09</t>
  </si>
  <si>
    <t xml:space="preserve">Повышение квалификации творческих и управленческих кадров в сфере культуры </t>
  </si>
  <si>
    <t>10</t>
  </si>
  <si>
    <t>11</t>
  </si>
  <si>
    <t xml:space="preserve">Реализация федеральной программы «Волонтеры культуры», направленной на поддержку добровольческого движения на региональном уровне. </t>
  </si>
  <si>
    <t>Увеличение количества граждан, вовлеченных в культурную деятельность путем поддержки и реализации творческих инициатив. Создание волонтерских, добровольческих объединений на базе учреждений культуры. Вовлечение в программу "Волонтеры культуры" не менее 100 человек.</t>
  </si>
  <si>
    <t>Организация онлайн-трансляций мероприятий, размещаемых на портале «Культура.РФ» в рамках регионального проекта «Цифровизация услуг и формирование информационного пространства в сфере культуры» «Цифровая культура»</t>
  </si>
  <si>
    <t>Участие учреждений в грантовых конкурсах, поддержка гражданских инициатив, в том числе деятельности социально ориентированных некоммерческих  организаций, в области культуры и искусства</t>
  </si>
  <si>
    <t>Поддержка профессионального развития и совершенствования материально-технической базы учреждений культуры. Ежегодное оформление не менее  3 грантовых заявок</t>
  </si>
  <si>
    <t>Организация деятельности не менее 72 клубных формирований и формирований самодеятельного народного творчества.  Сохранение не менее 22  клубных формирований, имеющих звание «Народный», «Образцовый».</t>
  </si>
  <si>
    <t>06</t>
  </si>
  <si>
    <t>07</t>
  </si>
  <si>
    <t>Значения показателей (индикаторов) в рамках реализации Муниципальной программы указаны в Форме 5.</t>
  </si>
  <si>
    <t>Налог уплачивается своевременно</t>
  </si>
  <si>
    <t xml:space="preserve">Увеличение процента удовлетворенности потребителей качеством и доступностью предоставляемых услуг </t>
  </si>
  <si>
    <t xml:space="preserve">Участие в фестивале любительских творческих коллективов с вручением грантов лучшим коллективам. </t>
  </si>
  <si>
    <t>Оказание муниципальной услуги/работы по показу кинофильмов. Количество зрителей на сеансах отечественных фильмов не менее 2,5 тыс.чел в 2021</t>
  </si>
  <si>
    <t>12</t>
  </si>
  <si>
    <t>Модернизация (капитальный ремонт, реконструкция) региональных и муниципальных детских школ искусств по видам искусств</t>
  </si>
  <si>
    <t xml:space="preserve">Организовать не менее 1 онлайн-трансляции мероприятий, размещаемых на портале «Культура.РФ». </t>
  </si>
  <si>
    <t xml:space="preserve">Повышение квалификации не менее 30 творческих и управленческих кадров в сфере культуры на базе 15 Центров непрерывного образования и повышения квалификации творческих и управленческих кадров в сфере культуры. </t>
  </si>
  <si>
    <t>Модернизация (капитальный ремонт и реконструкцию) детских школ искусств</t>
  </si>
  <si>
    <t>Увеличение показателя связано с  модернизацией библтотек в части   комплектования книжных фондов</t>
  </si>
  <si>
    <t>Удельный вес населения, участвующего в платных культурно-досуговых мероприятиях, проводимых муниципальными учреждениями</t>
  </si>
  <si>
    <t>Среднее число участников клубных формирований в расчете на 1000 человек  населения</t>
  </si>
  <si>
    <t>Отсутствие финансирования</t>
  </si>
  <si>
    <t>Выполнение обязательств по уплате  налога на имущество организаций, земельного налога.</t>
  </si>
  <si>
    <t xml:space="preserve"> Капитальный ремонт и реконструкция учреждений культуры </t>
  </si>
  <si>
    <t>Обновление и модернизация материально-технической базы учреждений</t>
  </si>
  <si>
    <t>240  620</t>
  </si>
  <si>
    <t>0320361610</t>
  </si>
  <si>
    <t>032036161Д</t>
  </si>
  <si>
    <t>03203S1610</t>
  </si>
  <si>
    <t>620</t>
  </si>
  <si>
    <t xml:space="preserve">  04</t>
  </si>
  <si>
    <t>0350408810</t>
  </si>
  <si>
    <t>0350460180</t>
  </si>
  <si>
    <t>0350468810</t>
  </si>
  <si>
    <t>03504S8810</t>
  </si>
  <si>
    <t>612  622</t>
  </si>
  <si>
    <t>035А155190</t>
  </si>
  <si>
    <t>035А125190</t>
  </si>
  <si>
    <t>Библиотечное, библиографическое и информационное обслуживание пользователей библиотеки  вне стационара</t>
  </si>
  <si>
    <t>Отчет об использовании бюджетных ассигнований бюджета муниципального образования на реализацию мунципальной программы</t>
  </si>
  <si>
    <t>0310261650</t>
  </si>
  <si>
    <t xml:space="preserve"> 03202S1610</t>
  </si>
  <si>
    <t>03202R5190</t>
  </si>
  <si>
    <t>Техническое оснащение муниципальных музеев</t>
  </si>
  <si>
    <t>0330561600</t>
  </si>
  <si>
    <t>033А155900</t>
  </si>
  <si>
    <t>120  240</t>
  </si>
  <si>
    <t>0350160039</t>
  </si>
  <si>
    <t>0350360620</t>
  </si>
  <si>
    <t>610     620</t>
  </si>
  <si>
    <t>0350561627</t>
  </si>
  <si>
    <t>035А12519S</t>
  </si>
  <si>
    <t>Обеспечение детских музыкальных, художественных, хореографических школ, школ искусства, училищ необходимыми инструментами, оборудованием и материалами</t>
  </si>
  <si>
    <t>Источник финансирования</t>
  </si>
  <si>
    <t>Оценка расходов, тыс. руб.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</si>
  <si>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</si>
  <si>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</si>
  <si>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</si>
  <si>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Развитие культуры</t>
  </si>
  <si>
    <t>1) бюджет МО "Город Воткинск"</t>
  </si>
  <si>
    <t>в том числе:</t>
  </si>
  <si>
    <t>собственные средства бюджета МО "Город Воткинск"</t>
  </si>
  <si>
    <t>субсидии из бюджета Удмуртской Республики</t>
  </si>
  <si>
    <t>субсидии из бюджета Российской Федерации</t>
  </si>
  <si>
    <t>2) средства бюджета Удмуртской Республики, планируемые к привлечению</t>
  </si>
  <si>
    <t xml:space="preserve">3) иные источники </t>
  </si>
  <si>
    <t>субвенции из бюджета Удмуртской Республики</t>
  </si>
  <si>
    <t>приносящая доход деятельность</t>
  </si>
  <si>
    <t>3) иные источники</t>
  </si>
  <si>
    <t>прочие дотации из бюджета Удмуртской Республики</t>
  </si>
  <si>
    <t>Форма 4.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</si>
  <si>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</si>
  <si>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Количество выставок</t>
  </si>
  <si>
    <t>Формирование, учет,изучение,обеспечение физического сохранения и безопасности музейных предметов,музейных коллекций</t>
  </si>
  <si>
    <t>Количество предметов</t>
  </si>
  <si>
    <t>Выполнение обязательств по уплате  налога на имущество Управления культуры и МКУ «Центр учета и отчетности" города Воткинска, земельного налога</t>
  </si>
  <si>
    <t xml:space="preserve"> Ежегодно количество посещений не менее  244,3 тыс. посещений </t>
  </si>
  <si>
    <t>Увеличение показателя связано с  модернизацией библиотек в части комплектования книжных фондов</t>
  </si>
  <si>
    <t>Прирост количества посещений музеев (по отношению к базовому значению на 1 января 2019 года)</t>
  </si>
  <si>
    <t xml:space="preserve">процент </t>
  </si>
  <si>
    <t>Число клубных формирований остается на прежнем уровне.</t>
  </si>
  <si>
    <t>Работы планируется выполнить в 2024 году.</t>
  </si>
  <si>
    <t>Управление культуры, спорта и молодежной политики, МКУ "Центр учета и отчетности" г. Воткинска</t>
  </si>
  <si>
    <t>Управление культуры, спорта и молодежной политики, МКУ «Центр учета и отчетности » Г. Воткинска</t>
  </si>
  <si>
    <t>Создание и размещение в сети "Интернет" контентов, направленноых на укрепление гражданской идентичности и духовно-нравственных ценностей среди молодежи</t>
  </si>
  <si>
    <t>Цифровая культура</t>
  </si>
  <si>
    <t>Создание мультимедиа-гидов по экспозициям и выставочным проектам, при посещении которых доступно получение сведений о произведениях с использованием технологии дополнительной реальности</t>
  </si>
  <si>
    <t xml:space="preserve">Оцифровка краеведческих печатных изданий для создания Электронной библиотеки.   </t>
  </si>
  <si>
    <t>Управление культуры, спорта и молодежной политики, ИАУ "Музей истории и культуры г. Воткинска</t>
  </si>
  <si>
    <t>Управление культуры, спорта и молодежной политики,  МБУ "ЦБС"г.  Воткинска</t>
  </si>
  <si>
    <t>Управление культуры, спорта и молодежной политики, учреждения культуры</t>
  </si>
  <si>
    <t>Создание и размещение в сети "Интернет" контентов, направленных на укрепление гражданской идентичности и духовно-нравственных ценностей среди молодежи</t>
  </si>
  <si>
    <t>Число участников клубных формирований уменьшилось за счет сокращения клубных формирований</t>
  </si>
  <si>
    <r>
      <t>Р</t>
    </r>
    <r>
      <rPr>
        <sz val="9"/>
        <color rgb="FFFF0000"/>
        <rFont val="Times New Roman"/>
        <family val="1"/>
        <charset val="204"/>
      </rPr>
      <t>о</t>
    </r>
    <r>
      <rPr>
        <sz val="9"/>
        <rFont val="Times New Roman"/>
        <family val="1"/>
        <charset val="204"/>
      </rPr>
      <t>ст количества участников клубных формирований (по отношению к базовому значению на 1 января 2018 года)</t>
    </r>
  </si>
  <si>
    <t>Уменьшение показателя связано с уменьшением участников клубных формирований</t>
  </si>
  <si>
    <t>Количество размещенных в сети "Интернет" контента, направленного на укрепление гражданской идентичности и духовно-нравственных ценностей среди молодежи, рост в %</t>
  </si>
  <si>
    <t xml:space="preserve">Количество оцифрованных краеведческих печатных изданий для создания Электронной библиотеки. </t>
  </si>
  <si>
    <t>Количество мультимедиа-гидов по экспозициям и выставочным проектам, при посещении которых доступно получение сведений о произведениях с использованием технологии дополнительной реальности</t>
  </si>
  <si>
    <r>
      <t>К</t>
    </r>
    <r>
      <rPr>
        <sz val="9"/>
        <rFont val="Times New Roman"/>
        <family val="1"/>
        <charset val="204"/>
      </rPr>
      <t>оличество платных посещений культурно-массовых мероприятий клубов и домов культуры (тыс.чел.)</t>
    </r>
  </si>
  <si>
    <r>
      <t>Ро</t>
    </r>
    <r>
      <rPr>
        <sz val="9"/>
        <rFont val="Times New Roman"/>
        <family val="1"/>
        <charset val="204"/>
      </rPr>
      <t>ст количества платных посещений культурно-массовых мероприятий клубов и домов культуры (по отношению к базовому значению на 1 января 2018 года)</t>
    </r>
  </si>
  <si>
    <r>
      <t>П</t>
    </r>
    <r>
      <rPr>
        <sz val="9"/>
        <rFont val="Times New Roman"/>
        <family val="1"/>
        <charset val="204"/>
      </rPr>
      <t>рирост количества посещений парков культуры и отдыха (по отношению к базовому значению на 1 января 2018 года)</t>
    </r>
  </si>
  <si>
    <r>
      <t>Р</t>
    </r>
    <r>
      <rPr>
        <sz val="9"/>
        <color theme="1"/>
        <rFont val="Times New Roman"/>
        <family val="1"/>
        <charset val="204"/>
      </rPr>
      <t>ост зрителей на сеансах отечественных фильмов (по отношению к базовому значению на 1 января 2018 года)</t>
    </r>
  </si>
  <si>
    <t>Прирост количества посещений общедоступных (публичных) библиотек (по отношению к базовому значению на 1 января 2018 года)</t>
  </si>
  <si>
    <t>Количество пользователей</t>
  </si>
  <si>
    <r>
      <t>У</t>
    </r>
    <r>
      <rPr>
        <sz val="9"/>
        <rFont val="Times New Roman"/>
        <family val="1"/>
        <charset val="204"/>
      </rPr>
      <t>величение доли представленных (во всех формах) зрителю музейных предметов в общем количестве музейных предметов основного фонда</t>
    </r>
  </si>
  <si>
    <r>
      <t>К</t>
    </r>
    <r>
      <rPr>
        <sz val="9"/>
        <color theme="1"/>
        <rFont val="Times New Roman"/>
        <family val="1"/>
        <charset val="204"/>
      </rPr>
      <t xml:space="preserve">оличество волонтеров вовлеченных в программу "Волонтеры культуры" </t>
    </r>
  </si>
  <si>
    <r>
      <t>Д</t>
    </r>
    <r>
      <rPr>
        <sz val="9"/>
        <color theme="1"/>
        <rFont val="Times New Roman"/>
        <family val="1"/>
        <charset val="204"/>
      </rPr>
      <t>оля муниципальных учреждений культуры, здания которых находятся в аварийном состоянии или  трубуют  капитального ремонта, в общем количестве муниципальных учреждений культуры</t>
    </r>
  </si>
  <si>
    <r>
      <t xml:space="preserve">                                 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Times New Roman"/>
        <family val="1"/>
        <charset val="204"/>
      </rPr>
      <t>УТВЕРЖДАЮ:
        Зам. главы Администрации 
           по социальным вопросам 
 __________ Ж.А. Александрова</t>
    </r>
    <r>
      <rPr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</si>
  <si>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t>6</t>
  </si>
  <si>
    <r>
      <rPr>
        <b/>
        <sz val="12"/>
        <color theme="1"/>
        <rFont val="Times New Roman"/>
        <family val="1"/>
        <charset val="204"/>
      </rPr>
      <t>Отчет о реализации муниципальной программы 
муниципального образования "Город Воткинск" "Развитие культуры на 2020-2026 годы" за 1 полугодие 2023 года</t>
    </r>
    <r>
      <rPr>
        <sz val="11"/>
        <color theme="1"/>
        <rFont val="Calibri"/>
        <family val="2"/>
        <scheme val="minor"/>
      </rPr>
      <t xml:space="preserve">
</t>
    </r>
  </si>
  <si>
    <t>Отчет о расходах на реализацию муницпальной программы "Развитие культуры 2020-2026 годы" за счет всех источников финансирования</t>
  </si>
  <si>
    <t>1 полугодие 2023</t>
  </si>
  <si>
    <t xml:space="preserve"> В 1 полугодии 2023 года  - 81  клубное формирование , участников -2096  человек, 21 клубное формирований, имеющие звание "Народный" - 14 коллективов, - 418 человек, "Образцовый" - 7 коллективов, -  424 человек.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</si>
  <si>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Необходимо ежегодное  выделение финансовых средств из бюджета МО «Город Воткинск» на ремонт и реставрацию объектов культурного наследия, находящихся в муниципальной собственности.</t>
  </si>
  <si>
    <t xml:space="preserve">В 1 полугодии 2023 года проведено выставок:                                                                                        в стационарных условиях – 11 ед; 
вне стационарных условиях – 11 ед; 
удаленно, через сеть «Интернет» (виртуальные выставки) - 14 ед.
Итого: 36 ед.
</t>
  </si>
  <si>
    <t>Итого: 176100 посещений</t>
  </si>
  <si>
    <t>Поступления книг и периодических изданий – 2657  единиц</t>
  </si>
  <si>
    <t xml:space="preserve"> Обновление книжного фонда 2,4 % </t>
  </si>
  <si>
    <t xml:space="preserve">1 полугодие 2023 </t>
  </si>
  <si>
    <t>Отклонение в пределах нормы (5 %). Муниципальноые задания выполнены</t>
  </si>
  <si>
    <t>Муниципальное задание выполнено.</t>
  </si>
  <si>
    <t xml:space="preserve">В 1 полугодии 2023 года приняты и поставлены на учет  в фонды музея - 15 578 единиц предметов. </t>
  </si>
  <si>
    <t>Муницпальное задание выполнено полностью.</t>
  </si>
  <si>
    <t>выполнено.</t>
  </si>
  <si>
    <t>Проведение  ремонтных работ в Музее истории и культуры (при условии финансирования)</t>
  </si>
  <si>
    <t xml:space="preserve">В 1 полугодии 2023 года проведен текущий ремонт эвакуационного выхода с 1 этажа Музея по адресу:  Кирова, 5 на сумму 49,0 тыс. руб. за счет внебюджетных средств. </t>
  </si>
  <si>
    <t>В 1 полугодии обновление материально-технической базы культурно-досуговых учреждений производилось за счет собственных сиедств учреждений.</t>
  </si>
  <si>
    <t>Выполнено.</t>
  </si>
  <si>
    <t>Мониторинг проводится  в конце календарного года.</t>
  </si>
  <si>
    <t xml:space="preserve"> в 1 полугодии 2023 года независимаяч оценка качества в учреждениях культуры не проводилась. НОК проведена в 2022 году.</t>
  </si>
  <si>
    <t>Осуществляют деятельность  три волонтерских отряда учреждений культуры: ДК на Кирова, ДК "Юбилейный", Сад им. П.И. Чайковскогосостав -  40  человек.</t>
  </si>
  <si>
    <t>В 1 полугодии 2023 году  на портале «Культура.РФ» проведено 2 трансляции. (Музей историии культуры, ДК "Юбилейный".</t>
  </si>
  <si>
    <t>В 1 полугодии 2023 года грантами-победителями Президентского фонда культурных инициатив и Фонда президентских грантов  стали 2 заявки на общую сумму 983, 760 рублей.</t>
  </si>
  <si>
    <t>В 1 полугодии 2023 года в детских школах искусств ремонтных работ не проводилось. Работы планируется провести во 2-ом полугодии.</t>
  </si>
  <si>
    <t xml:space="preserve"> В 1 полугодии 2023 года мультимедиа-гидов не создавать не планировалось.  К 2025 году  создать      мультимедиа-гидов не  менее 1 единицы.</t>
  </si>
  <si>
    <t xml:space="preserve"> Информация размещается на цифоровых ресурсах в сети "Интернет" . В 1 полугодие 2023 года размещено  80 материалов (единиц).</t>
  </si>
  <si>
    <t xml:space="preserve"> В 1 полугодии 2023 года  году  оцифровано    8  печатных изданий для создания Электронной библиотеки.</t>
  </si>
  <si>
    <t>Исполнено.</t>
  </si>
  <si>
    <t>1 пглугодие 2023</t>
  </si>
  <si>
    <t>муниципальными учреждениями по муниципальной программе "Развитие культуры на 2020-2026 годы"</t>
  </si>
  <si>
    <t>на 01.07.2023</t>
  </si>
  <si>
    <t>по состоянию на 01.07.2023</t>
  </si>
  <si>
    <t>по состоянию на 01.07.2023 года</t>
  </si>
  <si>
    <r>
      <t>Ф</t>
    </r>
    <r>
      <rPr>
        <b/>
        <sz val="9"/>
        <rFont val="Times New Roman"/>
        <family val="1"/>
        <charset val="204"/>
      </rPr>
      <t>орма 5. Отчет о достигнутых значениях целевых показателей (индикаторов) муниципальной программы "Развитие культуры на 2020-2026 годы</t>
    </r>
    <r>
      <rPr>
        <sz val="9"/>
        <rFont val="Times New Roman"/>
        <family val="1"/>
        <charset val="204"/>
      </rPr>
      <t>"</t>
    </r>
  </si>
  <si>
    <t>С 1 января 2023 года в городе действует три  культурно-досудовых учреждения: МАУК "ДК "Юбилейный", МАУК "Дом культуры  на улице Кирова", МАУК "Сад им. П.И. Чайковского".</t>
  </si>
  <si>
    <t>Уменьшение показателя связано  с с уменьшените клубных формирований в связи с увольнением руководителей. К концу года показатель будет достигнут.</t>
  </si>
  <si>
    <t>план    105</t>
  </si>
  <si>
    <t>факт -  92</t>
  </si>
  <si>
    <t>С 1 января 2023 года  учреждение паркового типа  МАУК "Сад им. П.И. Чайковского" преведено в культурно-досуговое учреждение.</t>
  </si>
  <si>
    <t>К концу года показатель будет достигнут.</t>
  </si>
  <si>
    <t>Вотклонкений нет.</t>
  </si>
  <si>
    <t xml:space="preserve">В городе 11 объектов культурного наследия находящиеся в муниципальной собственности  МО "Город Воткинск".   7 объектов требуют капитального ремонта. </t>
  </si>
  <si>
    <t>Среднемесячная заработная плата работников  учреждений культуры и искусства</t>
  </si>
  <si>
    <t>Результаты независимой оценки качества  условий оказаний услуг муниципальными организациями в сфере культуры</t>
  </si>
  <si>
    <t>В 2023 году независимая оценка качества не проводится.</t>
  </si>
  <si>
    <t xml:space="preserve">Всего 17 зданий (5 учреждений культуры и 2 учреждения дополнительного  образования (школы искусств). 6 зданий требуют капитального ремонта: МАУК «Сад им. П.И. Чайковского» (ул. Волгоградская, 10); 2 здания МАУК «Дом культуры на улице Кирова»  (ул. Кирова, 9; ул. Серова, 23);   здание «ВДШИ № 1им П.И. Чайковского» г. (ул. Пугачева,21), 2 здания МАУ «Музей истории и культуры г. Воткинска» (  ул. Кирова, 5; Кирова,6). </t>
  </si>
  <si>
    <t xml:space="preserve"> В 2023 году количество посетителей составило:                                                                в стационарных условиях:  11834 чел.
 вне стационара: - 17183чел. 
 Итого:  29,017 тыс. чел.
 </t>
  </si>
  <si>
    <t>Публичный показ музейных предметов, музейных коллекций (стационар)</t>
  </si>
  <si>
    <t>Публичный показ музейных предметов, музейных коллекций (платн. стационар)</t>
  </si>
  <si>
    <t>Публичный показ музейных предметов, музейных коллекций (внестационар)</t>
  </si>
  <si>
    <t>Количество человек</t>
  </si>
  <si>
    <t>Публичный показ музейных предметов, музейных коллекций (через Интернет)</t>
  </si>
  <si>
    <t>по состоянию на 01.07.  2023 года</t>
  </si>
  <si>
    <t>03202L5190</t>
  </si>
  <si>
    <t>610   620</t>
  </si>
  <si>
    <t>Развитие культуры на 2020-2026 годы</t>
  </si>
  <si>
    <t>Реализация установленных полномочий (функций) управления культуры, спорта и молодежной политики Администрации г. Воткинска. Организация управления Программой «Развитие культуры на 2020-2026 годы»</t>
  </si>
  <si>
    <t>Развитие туризма</t>
  </si>
  <si>
    <r>
      <t xml:space="preserve"> В 1 полугодии 2023 года  сотоялись  массовые городские мероприятия: мероприятия в рамках Года   педагога и наставника в России, Года молодежи  в Удмуртии. Проведены событийные мероприятия: " Новый год на родине П.И. Чайковского","Широкая Масленница"; "День   с  П.И.Чайковским",   " День Победы",  "Музыкальный триатлон",  "Люблю тебя, России",  началась реализация  проекта  "Лето в городе" (еженедельно). В  рамках "Дня с Чайковским" прошел  гала-концерт  конкурса пианистов  "Колыбель Гения".
К</t>
    </r>
    <r>
      <rPr>
        <sz val="12"/>
        <color rgb="FFFF0000"/>
        <rFont val="Times New Roman"/>
        <family val="1"/>
        <charset val="204"/>
      </rPr>
      <t>о</t>
    </r>
    <r>
      <rPr>
        <sz val="12"/>
        <rFont val="Times New Roman"/>
        <family val="1"/>
        <charset val="204"/>
      </rPr>
      <t>л-во  мероприятий - 539
Кол-во посещений  - 190552 чел.</t>
    </r>
  </si>
  <si>
    <r>
      <t xml:space="preserve">Утверждено на отчетный период по муниципальному заданию в культурно-досуговых учреждениях: </t>
    </r>
    <r>
      <rPr>
        <b/>
        <sz val="12"/>
        <color indexed="8"/>
        <rFont val="Times New Roman"/>
        <family val="1"/>
        <charset val="204"/>
      </rPr>
      <t>106</t>
    </r>
    <r>
      <rPr>
        <sz val="12"/>
        <color indexed="8"/>
        <rFont val="Times New Roman"/>
        <family val="1"/>
        <charset val="204"/>
      </rPr>
      <t xml:space="preserve"> платных,   186 бесплатных мероприятий.                                                      ДК Юбилейный- платных 57, бесплатных - 55.                                                                                                                 ДК на Кирова -  платных 25, бесплатных - 76.                                                   Сад им. П.И.Чайковского -  платных 24, бесплатных -55.  Исполнено на отчетный период мероприятий: </t>
    </r>
    <r>
      <rPr>
        <b/>
        <sz val="12"/>
        <color indexed="8"/>
        <rFont val="Times New Roman"/>
        <family val="1"/>
        <charset val="204"/>
      </rPr>
      <t xml:space="preserve"> 106</t>
    </r>
    <r>
      <rPr>
        <sz val="12"/>
        <color indexed="8"/>
        <rFont val="Times New Roman"/>
        <family val="1"/>
        <charset val="204"/>
      </rPr>
      <t xml:space="preserve"> платных,  180 бесплатных:                                          ДК "Юбилейный: 57 платных, 55 бесплатных.                                                     ДК на Кирова: 25 платных, 71 бесплатных.                                                        Сад им. П.И. Чайковского: 24 платных, 54 бесплатных.                                                                                                                                           </t>
    </r>
  </si>
  <si>
    <r>
      <t xml:space="preserve">Количество зрителей на сеансах  за 1 полугодие 2023 года </t>
    </r>
    <r>
      <rPr>
        <sz val="12"/>
        <color rgb="FFFF0000"/>
        <rFont val="Times New Roman"/>
        <family val="1"/>
        <charset val="204"/>
      </rPr>
      <t xml:space="preserve"> -  </t>
    </r>
    <r>
      <rPr>
        <sz val="12"/>
        <rFont val="Times New Roman"/>
        <family val="1"/>
        <charset val="204"/>
      </rPr>
      <t>4, 167 тыс. чел.</t>
    </r>
  </si>
  <si>
    <t xml:space="preserve">В стационаре –  147000    посещений;
Вне стационара –  29100 посещений                              </t>
  </si>
  <si>
    <t>Число посещений согласно муниципальному заданию.</t>
  </si>
  <si>
    <t>Обработано и созданы  записи в электронный каталог – 2087 документов</t>
  </si>
  <si>
    <t xml:space="preserve"> В  отчетнос периоде  новые модельные  библиотеки в городе не открывались. Открытие модельной библиотеки планируется в 2024 году на базе библиотеки-филиала № 4 (ул. Павлова, 1)</t>
  </si>
  <si>
    <t xml:space="preserve">Ведется реестр объектов культурного наследия, находящихя в муниципальной собственности. По выявленному объекту "Нагорное клабище", расположенному по адресу: г. Воткинск, ул. Пионеров, 1  проводятся мероприятия по определению его историко-культурной ценности для  включения  в Единый государственный реестр объектов культурного наследия (памятников истории и культур) Российской Федерации
</t>
  </si>
  <si>
    <r>
      <t xml:space="preserve"> </t>
    </r>
    <r>
      <rPr>
        <sz val="11"/>
        <color indexed="8"/>
        <rFont val="Times New Roman"/>
        <family val="1"/>
        <charset val="204"/>
      </rPr>
      <t>В 1 полугодие 2023 года: 1. Проведены профилактические работы по сохранению объектов культурного наследия, посвященных ВОВ., находящихся в муниципальной собственности сиами предпринимателей и организаций города</t>
    </r>
    <r>
      <rPr>
        <sz val="12"/>
        <color indexed="8"/>
        <rFont val="Times New Roman"/>
        <family val="1"/>
        <charset val="204"/>
      </rPr>
      <t xml:space="preserve">. </t>
    </r>
    <r>
      <rPr>
        <sz val="10"/>
        <color indexed="8"/>
        <rFont val="Times New Roman"/>
        <family val="1"/>
        <charset val="204"/>
      </rPr>
      <t xml:space="preserve"> 2. Заключен Контракт    от 12.04.2023  № 0813500000123004653/23 между Управлением  ЖКХ Администрации г. Воткинска и ООО "РИД" на сумму  1 848,41 тыс. руб.  "О выполнении работ по восстановлению (ремонту и благоустройству) воинского захоронения "Памятник воинам, умершим от ран в госптталях г. Воткинска в 1941-1945 г.г.. Автор М.К. Ахметшин. 1975 г", расположенного по адресу: Удмуртская Республики, г. Воткинск, Нагорное кладбище (объект культурного наследия регионального значения, включенный в Единый государственный реестр объектов культурного наследия (памятников истории и культуры) народов Р Ф).                                                                          3. Заключен Контракт  от 31.05.2023   № 004   между Управлением ЖКХ Администрации г. Воткинска и ООО "РИД" на сумму 60,0 тыс. руб. "Оказание услуг авторского надзора и научного руководства за выполнение  работ по восстановлению (ремонту и благоустройству) воинского захоронения    "Памятник воинам, умершим от ран в госптталях г. Воткинска в 1941-1945 г.г.. Автор М.К. Ахметшин. 1975 г", расположенного по адресу: Удмуртская Республиа, г. Воткинск, Нагорное кладбище (Объект культурного наследиярегионального значения, включенный в Единый государственный реест объектов культурного наследия (памятников истории и культуры) народов Р Ф) .                            </t>
    </r>
  </si>
  <si>
    <t xml:space="preserve"> Подготовлено техническое задание на изготовление проектно-сметной документации на ремонт воинского захоронения  "Могила летчика Н.П. Бельтюкова, последнего бойца, умершего от ран в госпиталях г. Воткинска" </t>
  </si>
  <si>
    <t>Управление культуры, спорта и молодежной политики, МКУ «Центр учета и отчетности » г. Воткинска</t>
  </si>
  <si>
    <t>Уплата налога на имущество МБУ «ЦБС», уплата земельного налога</t>
  </si>
  <si>
    <t>Уплата налога на имущество Управления культуры и МКУ «Центр учета и отчетности» г. Воткинска  земельного налога</t>
  </si>
  <si>
    <t>Управление культуры, спорта и молодежной политики, МКУ «Центр учета и отчетности» г. Воткинска</t>
  </si>
  <si>
    <t>В 1 полугодии 2023 года  капитальный ремонт за счет бюджетных средств в культурно-досуговых учреждениях не проводился. Велись текущие работы за счет собственных средств учреждений.</t>
  </si>
  <si>
    <t>В 1 полугодии 2023 года  модернизация материально-технической базы библиотенк не производилась</t>
  </si>
  <si>
    <t>Показатель будет выполнен к концу года.</t>
  </si>
  <si>
    <t>В 1 полугодии 2023 года приобретение специального оборудования в музее производилось за счет собственных средств учреждения.</t>
  </si>
  <si>
    <t xml:space="preserve"> Проведена  проверки выполнения муниципальных заданий учреждений за 1 полугодие  2023 года.</t>
  </si>
  <si>
    <t>В 1 погодии 2023 года по региональному проекту "Творческие люди прошли обучение  7  специалистов.</t>
  </si>
  <si>
    <t xml:space="preserve">В 1 полугодии 2023 года  досуговые учреждения  принимали участие в республиканских, Всероссийских и Международных мероприятиях.  Основные из них: республиканский конкурс исполнителей эстрадной песни "Музыкальная лесенка" , фестиваль театрального искусства "Театральные каникулы",  патриотический фестиваль "О родине! О мужестве! О славе!", 1 Всероссийский фестиваль Молодежного патриотического кино "ZOV", городской  праздник "Гуждор". В связи с проведением  Специальной военной операции,  проведены следующие мероприятия, связанные с этими событиями: Новогодние мероприятия, благотворительный концерт "Своих не бросаем",  а также экскурсии  для жен и детей мобилизованных граждан г. Воткинска. 
</t>
  </si>
  <si>
    <t>Увеличение показателя связано с  модернизацией бибилтотек в части   комплектования книжных фондов</t>
  </si>
  <si>
    <r>
      <t xml:space="preserve">      В сентябре запланировано направить </t>
    </r>
    <r>
      <rPr>
        <b/>
        <sz val="12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>2 заявки  для участия в фестивале любительских творческих коллективов "Театральное Привольжье" с вручением грантов лучшим коллективов (ДК "Юбилейный"ДК на Кирова).</t>
    </r>
  </si>
  <si>
    <t>В 1 полугодии 2023 года  году прошли повышение квалификации 20 специалистов учреждений культуры, в том числе по региональному проекту "Творческие люди"- 7 специалистов.</t>
  </si>
  <si>
    <t xml:space="preserve">Отчет о выполнении основных мероприятий муниципальной программы "Развитие культуры на 2020-2026 годы"
по состоянию на  01.07. 2023 года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</si>
</sst>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9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4">
    <xf numFmtId="0" fontId="0" fillId="0" borderId="0" xfId="0"/>
    <xf numFmtId="0" fontId="3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21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center" wrapText="1"/>
    </xf>
    <xf numFmtId="164" fontId="23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9" fillId="0" borderId="0" xfId="0" applyFont="1"/>
    <xf numFmtId="0" fontId="2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4" xfId="0" applyFont="1" applyBorder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justify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1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49" fontId="3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9" fillId="0" borderId="0" xfId="0" applyFont="1" applyFill="1" applyAlignment="1"/>
    <xf numFmtId="0" fontId="36" fillId="0" borderId="0" xfId="0" applyFont="1" applyFill="1" applyAlignment="1"/>
    <xf numFmtId="0" fontId="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center" vertical="top" wrapText="1"/>
    </xf>
    <xf numFmtId="49" fontId="34" fillId="2" borderId="1" xfId="0" applyNumberFormat="1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left" vertical="center" wrapText="1"/>
    </xf>
    <xf numFmtId="0" fontId="37" fillId="0" borderId="0" xfId="0" applyFont="1"/>
    <xf numFmtId="0" fontId="37" fillId="0" borderId="0" xfId="0" applyFont="1" applyFill="1"/>
    <xf numFmtId="0" fontId="38" fillId="0" borderId="0" xfId="0" applyFont="1" applyFill="1"/>
    <xf numFmtId="0" fontId="26" fillId="0" borderId="0" xfId="0" applyFont="1"/>
    <xf numFmtId="0" fontId="26" fillId="0" borderId="0" xfId="0" applyFont="1" applyFill="1"/>
    <xf numFmtId="0" fontId="18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vertical="center"/>
    </xf>
    <xf numFmtId="164" fontId="42" fillId="0" borderId="1" xfId="0" applyNumberFormat="1" applyFont="1" applyFill="1" applyBorder="1" applyAlignment="1">
      <alignment vertical="center"/>
    </xf>
    <xf numFmtId="0" fontId="42" fillId="3" borderId="1" xfId="0" applyFont="1" applyFill="1" applyBorder="1" applyAlignment="1">
      <alignment horizontal="left" vertical="center" wrapText="1" indent="1"/>
    </xf>
    <xf numFmtId="0" fontId="42" fillId="0" borderId="1" xfId="0" applyFont="1" applyFill="1" applyBorder="1" applyAlignment="1">
      <alignment horizontal="left" vertical="center" wrapText="1" indent="1"/>
    </xf>
    <xf numFmtId="0" fontId="42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vertical="center" wrapText="1"/>
    </xf>
    <xf numFmtId="164" fontId="42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7" fillId="0" borderId="0" xfId="0" applyFont="1" applyFill="1" applyAlignment="1">
      <alignment horizont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45" fillId="0" borderId="0" xfId="0" applyFont="1" applyAlignment="1">
      <alignment horizontal="left" indent="15"/>
    </xf>
    <xf numFmtId="0" fontId="30" fillId="0" borderId="0" xfId="0" applyFont="1"/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5" fillId="0" borderId="0" xfId="0" applyFont="1"/>
    <xf numFmtId="0" fontId="17" fillId="0" borderId="5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vertical="top" wrapText="1"/>
    </xf>
    <xf numFmtId="0" fontId="0" fillId="0" borderId="1" xfId="0" applyBorder="1"/>
    <xf numFmtId="0" fontId="0" fillId="0" borderId="0" xfId="0" applyBorder="1"/>
    <xf numFmtId="49" fontId="3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top"/>
    </xf>
    <xf numFmtId="49" fontId="33" fillId="2" borderId="1" xfId="0" applyNumberFormat="1" applyFont="1" applyFill="1" applyBorder="1" applyAlignment="1">
      <alignment horizontal="center" vertical="top"/>
    </xf>
    <xf numFmtId="49" fontId="6" fillId="2" borderId="5" xfId="0" applyNumberFormat="1" applyFont="1" applyFill="1" applyBorder="1" applyAlignment="1">
      <alignment horizontal="center" vertical="top"/>
    </xf>
    <xf numFmtId="49" fontId="33" fillId="2" borderId="7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48" fillId="0" borderId="0" xfId="0" applyFo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0" fontId="0" fillId="0" borderId="0" xfId="0" applyFill="1"/>
    <xf numFmtId="0" fontId="0" fillId="2" borderId="0" xfId="0" applyFont="1" applyFill="1"/>
    <xf numFmtId="0" fontId="0" fillId="2" borderId="0" xfId="0" applyFill="1"/>
    <xf numFmtId="0" fontId="0" fillId="2" borderId="0" xfId="0" applyFont="1" applyFill="1" applyAlignment="1">
      <alignment horizontal="center"/>
    </xf>
    <xf numFmtId="0" fontId="42" fillId="3" borderId="0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left" vertical="center" wrapText="1"/>
    </xf>
    <xf numFmtId="0" fontId="42" fillId="3" borderId="0" xfId="0" applyFont="1" applyFill="1" applyBorder="1" applyAlignment="1">
      <alignment vertical="center" wrapText="1"/>
    </xf>
    <xf numFmtId="164" fontId="42" fillId="0" borderId="0" xfId="0" applyNumberFormat="1" applyFont="1" applyFill="1" applyBorder="1" applyAlignment="1">
      <alignment vertical="center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top"/>
    </xf>
    <xf numFmtId="49" fontId="7" fillId="2" borderId="5" xfId="0" applyNumberFormat="1" applyFont="1" applyFill="1" applyBorder="1" applyAlignment="1">
      <alignment horizontal="center" vertical="top"/>
    </xf>
    <xf numFmtId="49" fontId="7" fillId="2" borderId="6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35" fillId="0" borderId="0" xfId="0" applyFont="1" applyAlignment="1"/>
    <xf numFmtId="0" fontId="1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top"/>
    </xf>
    <xf numFmtId="49" fontId="6" fillId="2" borderId="6" xfId="0" applyNumberFormat="1" applyFont="1" applyFill="1" applyBorder="1" applyAlignment="1">
      <alignment horizontal="center" vertical="top"/>
    </xf>
    <xf numFmtId="0" fontId="34" fillId="2" borderId="5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center" vertical="top"/>
    </xf>
    <xf numFmtId="49" fontId="33" fillId="2" borderId="5" xfId="0" applyNumberFormat="1" applyFont="1" applyFill="1" applyBorder="1" applyAlignment="1">
      <alignment horizontal="center" vertical="top"/>
    </xf>
    <xf numFmtId="49" fontId="33" fillId="2" borderId="7" xfId="0" applyNumberFormat="1" applyFont="1" applyFill="1" applyBorder="1" applyAlignment="1">
      <alignment horizontal="center" vertical="top"/>
    </xf>
    <xf numFmtId="49" fontId="33" fillId="2" borderId="6" xfId="0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center" vertical="top" wrapText="1"/>
    </xf>
    <xf numFmtId="0" fontId="34" fillId="2" borderId="6" xfId="0" applyFont="1" applyFill="1" applyBorder="1" applyAlignment="1">
      <alignment horizontal="center" vertical="top" wrapText="1"/>
    </xf>
    <xf numFmtId="49" fontId="34" fillId="2" borderId="5" xfId="0" applyNumberFormat="1" applyFont="1" applyFill="1" applyBorder="1" applyAlignment="1">
      <alignment horizontal="center" vertical="top" wrapText="1"/>
    </xf>
    <xf numFmtId="49" fontId="34" fillId="2" borderId="6" xfId="0" applyNumberFormat="1" applyFont="1" applyFill="1" applyBorder="1" applyAlignment="1">
      <alignment horizontal="center" vertical="top" wrapText="1"/>
    </xf>
    <xf numFmtId="49" fontId="34" fillId="2" borderId="5" xfId="0" applyNumberFormat="1" applyFont="1" applyFill="1" applyBorder="1" applyAlignment="1">
      <alignment horizontal="center" vertical="center" wrapText="1"/>
    </xf>
    <xf numFmtId="49" fontId="34" fillId="2" borderId="6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49" fontId="33" fillId="2" borderId="1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vertical="center" wrapText="1"/>
    </xf>
    <xf numFmtId="0" fontId="34" fillId="2" borderId="6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3" fillId="3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49" fontId="42" fillId="3" borderId="1" xfId="0" applyNumberFormat="1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49" fontId="42" fillId="3" borderId="5" xfId="0" applyNumberFormat="1" applyFont="1" applyFill="1" applyBorder="1" applyAlignment="1">
      <alignment horizontal="center" vertical="center"/>
    </xf>
    <xf numFmtId="49" fontId="42" fillId="3" borderId="7" xfId="0" applyNumberFormat="1" applyFont="1" applyFill="1" applyBorder="1" applyAlignment="1">
      <alignment horizontal="center" vertical="center"/>
    </xf>
    <xf numFmtId="49" fontId="42" fillId="3" borderId="6" xfId="0" applyNumberFormat="1" applyFont="1" applyFill="1" applyBorder="1" applyAlignment="1">
      <alignment horizontal="center" vertical="center"/>
    </xf>
    <xf numFmtId="0" fontId="42" fillId="3" borderId="5" xfId="0" applyFont="1" applyFill="1" applyBorder="1" applyAlignment="1">
      <alignment horizontal="left" vertical="center" wrapText="1"/>
    </xf>
    <xf numFmtId="0" fontId="42" fillId="3" borderId="7" xfId="0" applyFont="1" applyFill="1" applyBorder="1" applyAlignment="1">
      <alignment horizontal="left" vertical="center" wrapText="1"/>
    </xf>
    <xf numFmtId="0" fontId="42" fillId="3" borderId="6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/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4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32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32" fillId="0" borderId="5" xfId="0" applyNumberFormat="1" applyFont="1" applyFill="1" applyBorder="1" applyAlignment="1">
      <alignment horizontal="center" vertical="top"/>
    </xf>
    <xf numFmtId="49" fontId="32" fillId="0" borderId="6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>
      <alignment horizontal="center" vertical="top"/>
    </xf>
    <xf numFmtId="0" fontId="32" fillId="0" borderId="6" xfId="0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10" fillId="0" borderId="5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11" fillId="0" borderId="6" xfId="0" applyFont="1" applyBorder="1"/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26.07.23%20&#1052;&#1055;%20&#8470;%203%20&#1050;&#1091;&#1083;&#1100;&#1090;&#1091;&#1088;&#1072;%20&#1086;&#1090;&#1095;&#1077;&#1090;%20&#1079;&#1072;%201%20&#1087;&#1086;&#1083;&#1091;&#1075;&#1086;&#1076;&#1080;&#1077;%202023%20(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Форма 1+"/>
      <sheetName val="Форма 2+"/>
      <sheetName val="Форма 3"/>
      <sheetName val="Форма 4+"/>
      <sheetName val="Форма 5"/>
      <sheetName val="Форма 6"/>
      <sheetName val="Отчет о совместимости"/>
    </sheetNames>
    <sheetDataSet>
      <sheetData sheetId="0"/>
      <sheetData sheetId="1">
        <row r="11">
          <cell r="N11">
            <v>81734.400000000009</v>
          </cell>
          <cell r="O11">
            <v>40286.400000000001</v>
          </cell>
        </row>
        <row r="16">
          <cell r="N16">
            <v>30482.600000000002</v>
          </cell>
          <cell r="O16">
            <v>12936.400000000001</v>
          </cell>
        </row>
        <row r="21">
          <cell r="N21">
            <v>399.2</v>
          </cell>
          <cell r="O21">
            <v>399.2</v>
          </cell>
        </row>
        <row r="27">
          <cell r="N27">
            <v>8931.7999999999993</v>
          </cell>
          <cell r="O27">
            <v>3606.9</v>
          </cell>
        </row>
        <row r="32">
          <cell r="N32">
            <v>0</v>
          </cell>
          <cell r="O32">
            <v>0</v>
          </cell>
        </row>
        <row r="37">
          <cell r="N37">
            <v>12643.3</v>
          </cell>
          <cell r="O37">
            <v>4995.7</v>
          </cell>
        </row>
        <row r="57">
          <cell r="N57">
            <v>0</v>
          </cell>
          <cell r="O5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B8" sqref="B8:L8"/>
    </sheetView>
  </sheetViews>
  <sheetFormatPr defaultRowHeight="15"/>
  <cols>
    <col min="9" max="9" width="4.85546875" customWidth="1"/>
  </cols>
  <sheetData>
    <row r="1" spans="1:14" ht="15.75">
      <c r="A1" s="186"/>
    </row>
    <row r="2" spans="1:14" ht="15.75">
      <c r="A2" s="186"/>
      <c r="K2" s="257" t="s">
        <v>343</v>
      </c>
      <c r="L2" s="258"/>
      <c r="M2" s="258"/>
      <c r="N2" s="258"/>
    </row>
    <row r="3" spans="1:14" ht="15.75">
      <c r="A3" s="187"/>
      <c r="K3" s="258"/>
      <c r="L3" s="258"/>
      <c r="M3" s="258"/>
      <c r="N3" s="258"/>
    </row>
    <row r="4" spans="1:14" ht="15.75">
      <c r="A4" s="188"/>
      <c r="K4" s="258"/>
      <c r="L4" s="258"/>
      <c r="M4" s="258"/>
      <c r="N4" s="258"/>
    </row>
    <row r="5" spans="1:14" ht="15.75">
      <c r="A5" s="189"/>
      <c r="K5" s="258"/>
      <c r="L5" s="258"/>
      <c r="M5" s="258"/>
      <c r="N5" s="258"/>
    </row>
    <row r="6" spans="1:14" ht="15.75">
      <c r="A6" s="189"/>
    </row>
    <row r="7" spans="1:14" ht="15.75">
      <c r="A7" s="189"/>
    </row>
    <row r="8" spans="1:14" ht="111.75" customHeight="1">
      <c r="A8" s="189"/>
      <c r="B8" s="259" t="s">
        <v>345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</row>
    <row r="9" spans="1:14" ht="15.75">
      <c r="A9" s="189"/>
    </row>
    <row r="10" spans="1:14" ht="15.75">
      <c r="A10" s="188"/>
    </row>
    <row r="11" spans="1:14" ht="15.75">
      <c r="A11" s="188"/>
    </row>
    <row r="12" spans="1:14" ht="15.75">
      <c r="A12" s="188"/>
    </row>
    <row r="13" spans="1:14" ht="15.75">
      <c r="A13" s="188"/>
    </row>
    <row r="14" spans="1:14" ht="15.75">
      <c r="J14" s="190"/>
    </row>
    <row r="15" spans="1:14" ht="15.75">
      <c r="A15" s="188"/>
    </row>
  </sheetData>
  <mergeCells count="2">
    <mergeCell ref="K2:N5"/>
    <mergeCell ref="B8:L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59"/>
  <sheetViews>
    <sheetView topLeftCell="A7" workbookViewId="0">
      <selection activeCell="K25" sqref="K25"/>
    </sheetView>
  </sheetViews>
  <sheetFormatPr defaultRowHeight="15"/>
  <cols>
    <col min="1" max="1" width="4.5703125" customWidth="1"/>
    <col min="2" max="2" width="3.28515625" customWidth="1"/>
    <col min="3" max="3" width="4.7109375" customWidth="1"/>
    <col min="4" max="5" width="3.28515625" customWidth="1"/>
    <col min="6" max="6" width="25.42578125" customWidth="1"/>
    <col min="7" max="7" width="28.42578125" customWidth="1"/>
    <col min="8" max="8" width="5.140625" customWidth="1"/>
    <col min="9" max="10" width="4" customWidth="1"/>
    <col min="11" max="11" width="10.7109375" customWidth="1"/>
    <col min="12" max="12" width="7.42578125" customWidth="1"/>
    <col min="13" max="13" width="11.140625" style="238" customWidth="1"/>
    <col min="14" max="14" width="12.140625" style="238" customWidth="1"/>
    <col min="15" max="15" width="12.7109375" style="238" customWidth="1"/>
    <col min="16" max="16" width="14.7109375" style="238" customWidth="1"/>
    <col min="17" max="17" width="12.85546875" style="238" customWidth="1"/>
    <col min="257" max="260" width="3.28515625" customWidth="1"/>
    <col min="261" max="261" width="25.42578125" customWidth="1"/>
    <col min="262" max="262" width="30.5703125" customWidth="1"/>
    <col min="263" max="263" width="5.140625" customWidth="1"/>
    <col min="264" max="265" width="4" customWidth="1"/>
    <col min="266" max="266" width="7.140625" customWidth="1"/>
    <col min="267" max="267" width="8.28515625" customWidth="1"/>
    <col min="268" max="272" width="9.7109375" customWidth="1"/>
    <col min="513" max="516" width="3.28515625" customWidth="1"/>
    <col min="517" max="517" width="25.42578125" customWidth="1"/>
    <col min="518" max="518" width="30.5703125" customWidth="1"/>
    <col min="519" max="519" width="5.140625" customWidth="1"/>
    <col min="520" max="521" width="4" customWidth="1"/>
    <col min="522" max="522" width="7.140625" customWidth="1"/>
    <col min="523" max="523" width="8.28515625" customWidth="1"/>
    <col min="524" max="528" width="9.7109375" customWidth="1"/>
    <col min="769" max="772" width="3.28515625" customWidth="1"/>
    <col min="773" max="773" width="25.42578125" customWidth="1"/>
    <col min="774" max="774" width="30.5703125" customWidth="1"/>
    <col min="775" max="775" width="5.140625" customWidth="1"/>
    <col min="776" max="777" width="4" customWidth="1"/>
    <col min="778" max="778" width="7.140625" customWidth="1"/>
    <col min="779" max="779" width="8.28515625" customWidth="1"/>
    <col min="780" max="784" width="9.7109375" customWidth="1"/>
    <col min="1025" max="1028" width="3.28515625" customWidth="1"/>
    <col min="1029" max="1029" width="25.42578125" customWidth="1"/>
    <col min="1030" max="1030" width="30.5703125" customWidth="1"/>
    <col min="1031" max="1031" width="5.140625" customWidth="1"/>
    <col min="1032" max="1033" width="4" customWidth="1"/>
    <col min="1034" max="1034" width="7.140625" customWidth="1"/>
    <col min="1035" max="1035" width="8.28515625" customWidth="1"/>
    <col min="1036" max="1040" width="9.7109375" customWidth="1"/>
    <col min="1281" max="1284" width="3.28515625" customWidth="1"/>
    <col min="1285" max="1285" width="25.42578125" customWidth="1"/>
    <col min="1286" max="1286" width="30.5703125" customWidth="1"/>
    <col min="1287" max="1287" width="5.140625" customWidth="1"/>
    <col min="1288" max="1289" width="4" customWidth="1"/>
    <col min="1290" max="1290" width="7.140625" customWidth="1"/>
    <col min="1291" max="1291" width="8.28515625" customWidth="1"/>
    <col min="1292" max="1296" width="9.7109375" customWidth="1"/>
    <col min="1537" max="1540" width="3.28515625" customWidth="1"/>
    <col min="1541" max="1541" width="25.42578125" customWidth="1"/>
    <col min="1542" max="1542" width="30.5703125" customWidth="1"/>
    <col min="1543" max="1543" width="5.140625" customWidth="1"/>
    <col min="1544" max="1545" width="4" customWidth="1"/>
    <col min="1546" max="1546" width="7.140625" customWidth="1"/>
    <col min="1547" max="1547" width="8.28515625" customWidth="1"/>
    <col min="1548" max="1552" width="9.7109375" customWidth="1"/>
    <col min="1793" max="1796" width="3.28515625" customWidth="1"/>
    <col min="1797" max="1797" width="25.42578125" customWidth="1"/>
    <col min="1798" max="1798" width="30.5703125" customWidth="1"/>
    <col min="1799" max="1799" width="5.140625" customWidth="1"/>
    <col min="1800" max="1801" width="4" customWidth="1"/>
    <col min="1802" max="1802" width="7.140625" customWidth="1"/>
    <col min="1803" max="1803" width="8.28515625" customWidth="1"/>
    <col min="1804" max="1808" width="9.7109375" customWidth="1"/>
    <col min="2049" max="2052" width="3.28515625" customWidth="1"/>
    <col min="2053" max="2053" width="25.42578125" customWidth="1"/>
    <col min="2054" max="2054" width="30.5703125" customWidth="1"/>
    <col min="2055" max="2055" width="5.140625" customWidth="1"/>
    <col min="2056" max="2057" width="4" customWidth="1"/>
    <col min="2058" max="2058" width="7.140625" customWidth="1"/>
    <col min="2059" max="2059" width="8.28515625" customWidth="1"/>
    <col min="2060" max="2064" width="9.7109375" customWidth="1"/>
    <col min="2305" max="2308" width="3.28515625" customWidth="1"/>
    <col min="2309" max="2309" width="25.42578125" customWidth="1"/>
    <col min="2310" max="2310" width="30.5703125" customWidth="1"/>
    <col min="2311" max="2311" width="5.140625" customWidth="1"/>
    <col min="2312" max="2313" width="4" customWidth="1"/>
    <col min="2314" max="2314" width="7.140625" customWidth="1"/>
    <col min="2315" max="2315" width="8.28515625" customWidth="1"/>
    <col min="2316" max="2320" width="9.7109375" customWidth="1"/>
    <col min="2561" max="2564" width="3.28515625" customWidth="1"/>
    <col min="2565" max="2565" width="25.42578125" customWidth="1"/>
    <col min="2566" max="2566" width="30.5703125" customWidth="1"/>
    <col min="2567" max="2567" width="5.140625" customWidth="1"/>
    <col min="2568" max="2569" width="4" customWidth="1"/>
    <col min="2570" max="2570" width="7.140625" customWidth="1"/>
    <col min="2571" max="2571" width="8.28515625" customWidth="1"/>
    <col min="2572" max="2576" width="9.7109375" customWidth="1"/>
    <col min="2817" max="2820" width="3.28515625" customWidth="1"/>
    <col min="2821" max="2821" width="25.42578125" customWidth="1"/>
    <col min="2822" max="2822" width="30.5703125" customWidth="1"/>
    <col min="2823" max="2823" width="5.140625" customWidth="1"/>
    <col min="2824" max="2825" width="4" customWidth="1"/>
    <col min="2826" max="2826" width="7.140625" customWidth="1"/>
    <col min="2827" max="2827" width="8.28515625" customWidth="1"/>
    <col min="2828" max="2832" width="9.7109375" customWidth="1"/>
    <col min="3073" max="3076" width="3.28515625" customWidth="1"/>
    <col min="3077" max="3077" width="25.42578125" customWidth="1"/>
    <col min="3078" max="3078" width="30.5703125" customWidth="1"/>
    <col min="3079" max="3079" width="5.140625" customWidth="1"/>
    <col min="3080" max="3081" width="4" customWidth="1"/>
    <col min="3082" max="3082" width="7.140625" customWidth="1"/>
    <col min="3083" max="3083" width="8.28515625" customWidth="1"/>
    <col min="3084" max="3088" width="9.7109375" customWidth="1"/>
    <col min="3329" max="3332" width="3.28515625" customWidth="1"/>
    <col min="3333" max="3333" width="25.42578125" customWidth="1"/>
    <col min="3334" max="3334" width="30.5703125" customWidth="1"/>
    <col min="3335" max="3335" width="5.140625" customWidth="1"/>
    <col min="3336" max="3337" width="4" customWidth="1"/>
    <col min="3338" max="3338" width="7.140625" customWidth="1"/>
    <col min="3339" max="3339" width="8.28515625" customWidth="1"/>
    <col min="3340" max="3344" width="9.7109375" customWidth="1"/>
    <col min="3585" max="3588" width="3.28515625" customWidth="1"/>
    <col min="3589" max="3589" width="25.42578125" customWidth="1"/>
    <col min="3590" max="3590" width="30.5703125" customWidth="1"/>
    <col min="3591" max="3591" width="5.140625" customWidth="1"/>
    <col min="3592" max="3593" width="4" customWidth="1"/>
    <col min="3594" max="3594" width="7.140625" customWidth="1"/>
    <col min="3595" max="3595" width="8.28515625" customWidth="1"/>
    <col min="3596" max="3600" width="9.7109375" customWidth="1"/>
    <col min="3841" max="3844" width="3.28515625" customWidth="1"/>
    <col min="3845" max="3845" width="25.42578125" customWidth="1"/>
    <col min="3846" max="3846" width="30.5703125" customWidth="1"/>
    <col min="3847" max="3847" width="5.140625" customWidth="1"/>
    <col min="3848" max="3849" width="4" customWidth="1"/>
    <col min="3850" max="3850" width="7.140625" customWidth="1"/>
    <col min="3851" max="3851" width="8.28515625" customWidth="1"/>
    <col min="3852" max="3856" width="9.7109375" customWidth="1"/>
    <col min="4097" max="4100" width="3.28515625" customWidth="1"/>
    <col min="4101" max="4101" width="25.42578125" customWidth="1"/>
    <col min="4102" max="4102" width="30.5703125" customWidth="1"/>
    <col min="4103" max="4103" width="5.140625" customWidth="1"/>
    <col min="4104" max="4105" width="4" customWidth="1"/>
    <col min="4106" max="4106" width="7.140625" customWidth="1"/>
    <col min="4107" max="4107" width="8.28515625" customWidth="1"/>
    <col min="4108" max="4112" width="9.7109375" customWidth="1"/>
    <col min="4353" max="4356" width="3.28515625" customWidth="1"/>
    <col min="4357" max="4357" width="25.42578125" customWidth="1"/>
    <col min="4358" max="4358" width="30.5703125" customWidth="1"/>
    <col min="4359" max="4359" width="5.140625" customWidth="1"/>
    <col min="4360" max="4361" width="4" customWidth="1"/>
    <col min="4362" max="4362" width="7.140625" customWidth="1"/>
    <col min="4363" max="4363" width="8.28515625" customWidth="1"/>
    <col min="4364" max="4368" width="9.7109375" customWidth="1"/>
    <col min="4609" max="4612" width="3.28515625" customWidth="1"/>
    <col min="4613" max="4613" width="25.42578125" customWidth="1"/>
    <col min="4614" max="4614" width="30.5703125" customWidth="1"/>
    <col min="4615" max="4615" width="5.140625" customWidth="1"/>
    <col min="4616" max="4617" width="4" customWidth="1"/>
    <col min="4618" max="4618" width="7.140625" customWidth="1"/>
    <col min="4619" max="4619" width="8.28515625" customWidth="1"/>
    <col min="4620" max="4624" width="9.7109375" customWidth="1"/>
    <col min="4865" max="4868" width="3.28515625" customWidth="1"/>
    <col min="4869" max="4869" width="25.42578125" customWidth="1"/>
    <col min="4870" max="4870" width="30.5703125" customWidth="1"/>
    <col min="4871" max="4871" width="5.140625" customWidth="1"/>
    <col min="4872" max="4873" width="4" customWidth="1"/>
    <col min="4874" max="4874" width="7.140625" customWidth="1"/>
    <col min="4875" max="4875" width="8.28515625" customWidth="1"/>
    <col min="4876" max="4880" width="9.7109375" customWidth="1"/>
    <col min="5121" max="5124" width="3.28515625" customWidth="1"/>
    <col min="5125" max="5125" width="25.42578125" customWidth="1"/>
    <col min="5126" max="5126" width="30.5703125" customWidth="1"/>
    <col min="5127" max="5127" width="5.140625" customWidth="1"/>
    <col min="5128" max="5129" width="4" customWidth="1"/>
    <col min="5130" max="5130" width="7.140625" customWidth="1"/>
    <col min="5131" max="5131" width="8.28515625" customWidth="1"/>
    <col min="5132" max="5136" width="9.7109375" customWidth="1"/>
    <col min="5377" max="5380" width="3.28515625" customWidth="1"/>
    <col min="5381" max="5381" width="25.42578125" customWidth="1"/>
    <col min="5382" max="5382" width="30.5703125" customWidth="1"/>
    <col min="5383" max="5383" width="5.140625" customWidth="1"/>
    <col min="5384" max="5385" width="4" customWidth="1"/>
    <col min="5386" max="5386" width="7.140625" customWidth="1"/>
    <col min="5387" max="5387" width="8.28515625" customWidth="1"/>
    <col min="5388" max="5392" width="9.7109375" customWidth="1"/>
    <col min="5633" max="5636" width="3.28515625" customWidth="1"/>
    <col min="5637" max="5637" width="25.42578125" customWidth="1"/>
    <col min="5638" max="5638" width="30.5703125" customWidth="1"/>
    <col min="5639" max="5639" width="5.140625" customWidth="1"/>
    <col min="5640" max="5641" width="4" customWidth="1"/>
    <col min="5642" max="5642" width="7.140625" customWidth="1"/>
    <col min="5643" max="5643" width="8.28515625" customWidth="1"/>
    <col min="5644" max="5648" width="9.7109375" customWidth="1"/>
    <col min="5889" max="5892" width="3.28515625" customWidth="1"/>
    <col min="5893" max="5893" width="25.42578125" customWidth="1"/>
    <col min="5894" max="5894" width="30.5703125" customWidth="1"/>
    <col min="5895" max="5895" width="5.140625" customWidth="1"/>
    <col min="5896" max="5897" width="4" customWidth="1"/>
    <col min="5898" max="5898" width="7.140625" customWidth="1"/>
    <col min="5899" max="5899" width="8.28515625" customWidth="1"/>
    <col min="5900" max="5904" width="9.7109375" customWidth="1"/>
    <col min="6145" max="6148" width="3.28515625" customWidth="1"/>
    <col min="6149" max="6149" width="25.42578125" customWidth="1"/>
    <col min="6150" max="6150" width="30.5703125" customWidth="1"/>
    <col min="6151" max="6151" width="5.140625" customWidth="1"/>
    <col min="6152" max="6153" width="4" customWidth="1"/>
    <col min="6154" max="6154" width="7.140625" customWidth="1"/>
    <col min="6155" max="6155" width="8.28515625" customWidth="1"/>
    <col min="6156" max="6160" width="9.7109375" customWidth="1"/>
    <col min="6401" max="6404" width="3.28515625" customWidth="1"/>
    <col min="6405" max="6405" width="25.42578125" customWidth="1"/>
    <col min="6406" max="6406" width="30.5703125" customWidth="1"/>
    <col min="6407" max="6407" width="5.140625" customWidth="1"/>
    <col min="6408" max="6409" width="4" customWidth="1"/>
    <col min="6410" max="6410" width="7.140625" customWidth="1"/>
    <col min="6411" max="6411" width="8.28515625" customWidth="1"/>
    <col min="6412" max="6416" width="9.7109375" customWidth="1"/>
    <col min="6657" max="6660" width="3.28515625" customWidth="1"/>
    <col min="6661" max="6661" width="25.42578125" customWidth="1"/>
    <col min="6662" max="6662" width="30.5703125" customWidth="1"/>
    <col min="6663" max="6663" width="5.140625" customWidth="1"/>
    <col min="6664" max="6665" width="4" customWidth="1"/>
    <col min="6666" max="6666" width="7.140625" customWidth="1"/>
    <col min="6667" max="6667" width="8.28515625" customWidth="1"/>
    <col min="6668" max="6672" width="9.7109375" customWidth="1"/>
    <col min="6913" max="6916" width="3.28515625" customWidth="1"/>
    <col min="6917" max="6917" width="25.42578125" customWidth="1"/>
    <col min="6918" max="6918" width="30.5703125" customWidth="1"/>
    <col min="6919" max="6919" width="5.140625" customWidth="1"/>
    <col min="6920" max="6921" width="4" customWidth="1"/>
    <col min="6922" max="6922" width="7.140625" customWidth="1"/>
    <col min="6923" max="6923" width="8.28515625" customWidth="1"/>
    <col min="6924" max="6928" width="9.7109375" customWidth="1"/>
    <col min="7169" max="7172" width="3.28515625" customWidth="1"/>
    <col min="7173" max="7173" width="25.42578125" customWidth="1"/>
    <col min="7174" max="7174" width="30.5703125" customWidth="1"/>
    <col min="7175" max="7175" width="5.140625" customWidth="1"/>
    <col min="7176" max="7177" width="4" customWidth="1"/>
    <col min="7178" max="7178" width="7.140625" customWidth="1"/>
    <col min="7179" max="7179" width="8.28515625" customWidth="1"/>
    <col min="7180" max="7184" width="9.7109375" customWidth="1"/>
    <col min="7425" max="7428" width="3.28515625" customWidth="1"/>
    <col min="7429" max="7429" width="25.42578125" customWidth="1"/>
    <col min="7430" max="7430" width="30.5703125" customWidth="1"/>
    <col min="7431" max="7431" width="5.140625" customWidth="1"/>
    <col min="7432" max="7433" width="4" customWidth="1"/>
    <col min="7434" max="7434" width="7.140625" customWidth="1"/>
    <col min="7435" max="7435" width="8.28515625" customWidth="1"/>
    <col min="7436" max="7440" width="9.7109375" customWidth="1"/>
    <col min="7681" max="7684" width="3.28515625" customWidth="1"/>
    <col min="7685" max="7685" width="25.42578125" customWidth="1"/>
    <col min="7686" max="7686" width="30.5703125" customWidth="1"/>
    <col min="7687" max="7687" width="5.140625" customWidth="1"/>
    <col min="7688" max="7689" width="4" customWidth="1"/>
    <col min="7690" max="7690" width="7.140625" customWidth="1"/>
    <col min="7691" max="7691" width="8.28515625" customWidth="1"/>
    <col min="7692" max="7696" width="9.7109375" customWidth="1"/>
    <col min="7937" max="7940" width="3.28515625" customWidth="1"/>
    <col min="7941" max="7941" width="25.42578125" customWidth="1"/>
    <col min="7942" max="7942" width="30.5703125" customWidth="1"/>
    <col min="7943" max="7943" width="5.140625" customWidth="1"/>
    <col min="7944" max="7945" width="4" customWidth="1"/>
    <col min="7946" max="7946" width="7.140625" customWidth="1"/>
    <col min="7947" max="7947" width="8.28515625" customWidth="1"/>
    <col min="7948" max="7952" width="9.7109375" customWidth="1"/>
    <col min="8193" max="8196" width="3.28515625" customWidth="1"/>
    <col min="8197" max="8197" width="25.42578125" customWidth="1"/>
    <col min="8198" max="8198" width="30.5703125" customWidth="1"/>
    <col min="8199" max="8199" width="5.140625" customWidth="1"/>
    <col min="8200" max="8201" width="4" customWidth="1"/>
    <col min="8202" max="8202" width="7.140625" customWidth="1"/>
    <col min="8203" max="8203" width="8.28515625" customWidth="1"/>
    <col min="8204" max="8208" width="9.7109375" customWidth="1"/>
    <col min="8449" max="8452" width="3.28515625" customWidth="1"/>
    <col min="8453" max="8453" width="25.42578125" customWidth="1"/>
    <col min="8454" max="8454" width="30.5703125" customWidth="1"/>
    <col min="8455" max="8455" width="5.140625" customWidth="1"/>
    <col min="8456" max="8457" width="4" customWidth="1"/>
    <col min="8458" max="8458" width="7.140625" customWidth="1"/>
    <col min="8459" max="8459" width="8.28515625" customWidth="1"/>
    <col min="8460" max="8464" width="9.7109375" customWidth="1"/>
    <col min="8705" max="8708" width="3.28515625" customWidth="1"/>
    <col min="8709" max="8709" width="25.42578125" customWidth="1"/>
    <col min="8710" max="8710" width="30.5703125" customWidth="1"/>
    <col min="8711" max="8711" width="5.140625" customWidth="1"/>
    <col min="8712" max="8713" width="4" customWidth="1"/>
    <col min="8714" max="8714" width="7.140625" customWidth="1"/>
    <col min="8715" max="8715" width="8.28515625" customWidth="1"/>
    <col min="8716" max="8720" width="9.7109375" customWidth="1"/>
    <col min="8961" max="8964" width="3.28515625" customWidth="1"/>
    <col min="8965" max="8965" width="25.42578125" customWidth="1"/>
    <col min="8966" max="8966" width="30.5703125" customWidth="1"/>
    <col min="8967" max="8967" width="5.140625" customWidth="1"/>
    <col min="8968" max="8969" width="4" customWidth="1"/>
    <col min="8970" max="8970" width="7.140625" customWidth="1"/>
    <col min="8971" max="8971" width="8.28515625" customWidth="1"/>
    <col min="8972" max="8976" width="9.7109375" customWidth="1"/>
    <col min="9217" max="9220" width="3.28515625" customWidth="1"/>
    <col min="9221" max="9221" width="25.42578125" customWidth="1"/>
    <col min="9222" max="9222" width="30.5703125" customWidth="1"/>
    <col min="9223" max="9223" width="5.140625" customWidth="1"/>
    <col min="9224" max="9225" width="4" customWidth="1"/>
    <col min="9226" max="9226" width="7.140625" customWidth="1"/>
    <col min="9227" max="9227" width="8.28515625" customWidth="1"/>
    <col min="9228" max="9232" width="9.7109375" customWidth="1"/>
    <col min="9473" max="9476" width="3.28515625" customWidth="1"/>
    <col min="9477" max="9477" width="25.42578125" customWidth="1"/>
    <col min="9478" max="9478" width="30.5703125" customWidth="1"/>
    <col min="9479" max="9479" width="5.140625" customWidth="1"/>
    <col min="9480" max="9481" width="4" customWidth="1"/>
    <col min="9482" max="9482" width="7.140625" customWidth="1"/>
    <col min="9483" max="9483" width="8.28515625" customWidth="1"/>
    <col min="9484" max="9488" width="9.7109375" customWidth="1"/>
    <col min="9729" max="9732" width="3.28515625" customWidth="1"/>
    <col min="9733" max="9733" width="25.42578125" customWidth="1"/>
    <col min="9734" max="9734" width="30.5703125" customWidth="1"/>
    <col min="9735" max="9735" width="5.140625" customWidth="1"/>
    <col min="9736" max="9737" width="4" customWidth="1"/>
    <col min="9738" max="9738" width="7.140625" customWidth="1"/>
    <col min="9739" max="9739" width="8.28515625" customWidth="1"/>
    <col min="9740" max="9744" width="9.7109375" customWidth="1"/>
    <col min="9985" max="9988" width="3.28515625" customWidth="1"/>
    <col min="9989" max="9989" width="25.42578125" customWidth="1"/>
    <col min="9990" max="9990" width="30.5703125" customWidth="1"/>
    <col min="9991" max="9991" width="5.140625" customWidth="1"/>
    <col min="9992" max="9993" width="4" customWidth="1"/>
    <col min="9994" max="9994" width="7.140625" customWidth="1"/>
    <col min="9995" max="9995" width="8.28515625" customWidth="1"/>
    <col min="9996" max="10000" width="9.7109375" customWidth="1"/>
    <col min="10241" max="10244" width="3.28515625" customWidth="1"/>
    <col min="10245" max="10245" width="25.42578125" customWidth="1"/>
    <col min="10246" max="10246" width="30.5703125" customWidth="1"/>
    <col min="10247" max="10247" width="5.140625" customWidth="1"/>
    <col min="10248" max="10249" width="4" customWidth="1"/>
    <col min="10250" max="10250" width="7.140625" customWidth="1"/>
    <col min="10251" max="10251" width="8.28515625" customWidth="1"/>
    <col min="10252" max="10256" width="9.7109375" customWidth="1"/>
    <col min="10497" max="10500" width="3.28515625" customWidth="1"/>
    <col min="10501" max="10501" width="25.42578125" customWidth="1"/>
    <col min="10502" max="10502" width="30.5703125" customWidth="1"/>
    <col min="10503" max="10503" width="5.140625" customWidth="1"/>
    <col min="10504" max="10505" width="4" customWidth="1"/>
    <col min="10506" max="10506" width="7.140625" customWidth="1"/>
    <col min="10507" max="10507" width="8.28515625" customWidth="1"/>
    <col min="10508" max="10512" width="9.7109375" customWidth="1"/>
    <col min="10753" max="10756" width="3.28515625" customWidth="1"/>
    <col min="10757" max="10757" width="25.42578125" customWidth="1"/>
    <col min="10758" max="10758" width="30.5703125" customWidth="1"/>
    <col min="10759" max="10759" width="5.140625" customWidth="1"/>
    <col min="10760" max="10761" width="4" customWidth="1"/>
    <col min="10762" max="10762" width="7.140625" customWidth="1"/>
    <col min="10763" max="10763" width="8.28515625" customWidth="1"/>
    <col min="10764" max="10768" width="9.7109375" customWidth="1"/>
    <col min="11009" max="11012" width="3.28515625" customWidth="1"/>
    <col min="11013" max="11013" width="25.42578125" customWidth="1"/>
    <col min="11014" max="11014" width="30.5703125" customWidth="1"/>
    <col min="11015" max="11015" width="5.140625" customWidth="1"/>
    <col min="11016" max="11017" width="4" customWidth="1"/>
    <col min="11018" max="11018" width="7.140625" customWidth="1"/>
    <col min="11019" max="11019" width="8.28515625" customWidth="1"/>
    <col min="11020" max="11024" width="9.7109375" customWidth="1"/>
    <col min="11265" max="11268" width="3.28515625" customWidth="1"/>
    <col min="11269" max="11269" width="25.42578125" customWidth="1"/>
    <col min="11270" max="11270" width="30.5703125" customWidth="1"/>
    <col min="11271" max="11271" width="5.140625" customWidth="1"/>
    <col min="11272" max="11273" width="4" customWidth="1"/>
    <col min="11274" max="11274" width="7.140625" customWidth="1"/>
    <col min="11275" max="11275" width="8.28515625" customWidth="1"/>
    <col min="11276" max="11280" width="9.7109375" customWidth="1"/>
    <col min="11521" max="11524" width="3.28515625" customWidth="1"/>
    <col min="11525" max="11525" width="25.42578125" customWidth="1"/>
    <col min="11526" max="11526" width="30.5703125" customWidth="1"/>
    <col min="11527" max="11527" width="5.140625" customWidth="1"/>
    <col min="11528" max="11529" width="4" customWidth="1"/>
    <col min="11530" max="11530" width="7.140625" customWidth="1"/>
    <col min="11531" max="11531" width="8.28515625" customWidth="1"/>
    <col min="11532" max="11536" width="9.7109375" customWidth="1"/>
    <col min="11777" max="11780" width="3.28515625" customWidth="1"/>
    <col min="11781" max="11781" width="25.42578125" customWidth="1"/>
    <col min="11782" max="11782" width="30.5703125" customWidth="1"/>
    <col min="11783" max="11783" width="5.140625" customWidth="1"/>
    <col min="11784" max="11785" width="4" customWidth="1"/>
    <col min="11786" max="11786" width="7.140625" customWidth="1"/>
    <col min="11787" max="11787" width="8.28515625" customWidth="1"/>
    <col min="11788" max="11792" width="9.7109375" customWidth="1"/>
    <col min="12033" max="12036" width="3.28515625" customWidth="1"/>
    <col min="12037" max="12037" width="25.42578125" customWidth="1"/>
    <col min="12038" max="12038" width="30.5703125" customWidth="1"/>
    <col min="12039" max="12039" width="5.140625" customWidth="1"/>
    <col min="12040" max="12041" width="4" customWidth="1"/>
    <col min="12042" max="12042" width="7.140625" customWidth="1"/>
    <col min="12043" max="12043" width="8.28515625" customWidth="1"/>
    <col min="12044" max="12048" width="9.7109375" customWidth="1"/>
    <col min="12289" max="12292" width="3.28515625" customWidth="1"/>
    <col min="12293" max="12293" width="25.42578125" customWidth="1"/>
    <col min="12294" max="12294" width="30.5703125" customWidth="1"/>
    <col min="12295" max="12295" width="5.140625" customWidth="1"/>
    <col min="12296" max="12297" width="4" customWidth="1"/>
    <col min="12298" max="12298" width="7.140625" customWidth="1"/>
    <col min="12299" max="12299" width="8.28515625" customWidth="1"/>
    <col min="12300" max="12304" width="9.7109375" customWidth="1"/>
    <col min="12545" max="12548" width="3.28515625" customWidth="1"/>
    <col min="12549" max="12549" width="25.42578125" customWidth="1"/>
    <col min="12550" max="12550" width="30.5703125" customWidth="1"/>
    <col min="12551" max="12551" width="5.140625" customWidth="1"/>
    <col min="12552" max="12553" width="4" customWidth="1"/>
    <col min="12554" max="12554" width="7.140625" customWidth="1"/>
    <col min="12555" max="12555" width="8.28515625" customWidth="1"/>
    <col min="12556" max="12560" width="9.7109375" customWidth="1"/>
    <col min="12801" max="12804" width="3.28515625" customWidth="1"/>
    <col min="12805" max="12805" width="25.42578125" customWidth="1"/>
    <col min="12806" max="12806" width="30.5703125" customWidth="1"/>
    <col min="12807" max="12807" width="5.140625" customWidth="1"/>
    <col min="12808" max="12809" width="4" customWidth="1"/>
    <col min="12810" max="12810" width="7.140625" customWidth="1"/>
    <col min="12811" max="12811" width="8.28515625" customWidth="1"/>
    <col min="12812" max="12816" width="9.7109375" customWidth="1"/>
    <col min="13057" max="13060" width="3.28515625" customWidth="1"/>
    <col min="13061" max="13061" width="25.42578125" customWidth="1"/>
    <col min="13062" max="13062" width="30.5703125" customWidth="1"/>
    <col min="13063" max="13063" width="5.140625" customWidth="1"/>
    <col min="13064" max="13065" width="4" customWidth="1"/>
    <col min="13066" max="13066" width="7.140625" customWidth="1"/>
    <col min="13067" max="13067" width="8.28515625" customWidth="1"/>
    <col min="13068" max="13072" width="9.7109375" customWidth="1"/>
    <col min="13313" max="13316" width="3.28515625" customWidth="1"/>
    <col min="13317" max="13317" width="25.42578125" customWidth="1"/>
    <col min="13318" max="13318" width="30.5703125" customWidth="1"/>
    <col min="13319" max="13319" width="5.140625" customWidth="1"/>
    <col min="13320" max="13321" width="4" customWidth="1"/>
    <col min="13322" max="13322" width="7.140625" customWidth="1"/>
    <col min="13323" max="13323" width="8.28515625" customWidth="1"/>
    <col min="13324" max="13328" width="9.7109375" customWidth="1"/>
    <col min="13569" max="13572" width="3.28515625" customWidth="1"/>
    <col min="13573" max="13573" width="25.42578125" customWidth="1"/>
    <col min="13574" max="13574" width="30.5703125" customWidth="1"/>
    <col min="13575" max="13575" width="5.140625" customWidth="1"/>
    <col min="13576" max="13577" width="4" customWidth="1"/>
    <col min="13578" max="13578" width="7.140625" customWidth="1"/>
    <col min="13579" max="13579" width="8.28515625" customWidth="1"/>
    <col min="13580" max="13584" width="9.7109375" customWidth="1"/>
    <col min="13825" max="13828" width="3.28515625" customWidth="1"/>
    <col min="13829" max="13829" width="25.42578125" customWidth="1"/>
    <col min="13830" max="13830" width="30.5703125" customWidth="1"/>
    <col min="13831" max="13831" width="5.140625" customWidth="1"/>
    <col min="13832" max="13833" width="4" customWidth="1"/>
    <col min="13834" max="13834" width="7.140625" customWidth="1"/>
    <col min="13835" max="13835" width="8.28515625" customWidth="1"/>
    <col min="13836" max="13840" width="9.7109375" customWidth="1"/>
    <col min="14081" max="14084" width="3.28515625" customWidth="1"/>
    <col min="14085" max="14085" width="25.42578125" customWidth="1"/>
    <col min="14086" max="14086" width="30.5703125" customWidth="1"/>
    <col min="14087" max="14087" width="5.140625" customWidth="1"/>
    <col min="14088" max="14089" width="4" customWidth="1"/>
    <col min="14090" max="14090" width="7.140625" customWidth="1"/>
    <col min="14091" max="14091" width="8.28515625" customWidth="1"/>
    <col min="14092" max="14096" width="9.7109375" customWidth="1"/>
    <col min="14337" max="14340" width="3.28515625" customWidth="1"/>
    <col min="14341" max="14341" width="25.42578125" customWidth="1"/>
    <col min="14342" max="14342" width="30.5703125" customWidth="1"/>
    <col min="14343" max="14343" width="5.140625" customWidth="1"/>
    <col min="14344" max="14345" width="4" customWidth="1"/>
    <col min="14346" max="14346" width="7.140625" customWidth="1"/>
    <col min="14347" max="14347" width="8.28515625" customWidth="1"/>
    <col min="14348" max="14352" width="9.7109375" customWidth="1"/>
    <col min="14593" max="14596" width="3.28515625" customWidth="1"/>
    <col min="14597" max="14597" width="25.42578125" customWidth="1"/>
    <col min="14598" max="14598" width="30.5703125" customWidth="1"/>
    <col min="14599" max="14599" width="5.140625" customWidth="1"/>
    <col min="14600" max="14601" width="4" customWidth="1"/>
    <col min="14602" max="14602" width="7.140625" customWidth="1"/>
    <col min="14603" max="14603" width="8.28515625" customWidth="1"/>
    <col min="14604" max="14608" width="9.7109375" customWidth="1"/>
    <col min="14849" max="14852" width="3.28515625" customWidth="1"/>
    <col min="14853" max="14853" width="25.42578125" customWidth="1"/>
    <col min="14854" max="14854" width="30.5703125" customWidth="1"/>
    <col min="14855" max="14855" width="5.140625" customWidth="1"/>
    <col min="14856" max="14857" width="4" customWidth="1"/>
    <col min="14858" max="14858" width="7.140625" customWidth="1"/>
    <col min="14859" max="14859" width="8.28515625" customWidth="1"/>
    <col min="14860" max="14864" width="9.7109375" customWidth="1"/>
    <col min="15105" max="15108" width="3.28515625" customWidth="1"/>
    <col min="15109" max="15109" width="25.42578125" customWidth="1"/>
    <col min="15110" max="15110" width="30.5703125" customWidth="1"/>
    <col min="15111" max="15111" width="5.140625" customWidth="1"/>
    <col min="15112" max="15113" width="4" customWidth="1"/>
    <col min="15114" max="15114" width="7.140625" customWidth="1"/>
    <col min="15115" max="15115" width="8.28515625" customWidth="1"/>
    <col min="15116" max="15120" width="9.7109375" customWidth="1"/>
    <col min="15361" max="15364" width="3.28515625" customWidth="1"/>
    <col min="15365" max="15365" width="25.42578125" customWidth="1"/>
    <col min="15366" max="15366" width="30.5703125" customWidth="1"/>
    <col min="15367" max="15367" width="5.140625" customWidth="1"/>
    <col min="15368" max="15369" width="4" customWidth="1"/>
    <col min="15370" max="15370" width="7.140625" customWidth="1"/>
    <col min="15371" max="15371" width="8.28515625" customWidth="1"/>
    <col min="15372" max="15376" width="9.7109375" customWidth="1"/>
    <col min="15617" max="15620" width="3.28515625" customWidth="1"/>
    <col min="15621" max="15621" width="25.42578125" customWidth="1"/>
    <col min="15622" max="15622" width="30.5703125" customWidth="1"/>
    <col min="15623" max="15623" width="5.140625" customWidth="1"/>
    <col min="15624" max="15625" width="4" customWidth="1"/>
    <col min="15626" max="15626" width="7.140625" customWidth="1"/>
    <col min="15627" max="15627" width="8.28515625" customWidth="1"/>
    <col min="15628" max="15632" width="9.7109375" customWidth="1"/>
    <col min="15873" max="15876" width="3.28515625" customWidth="1"/>
    <col min="15877" max="15877" width="25.42578125" customWidth="1"/>
    <col min="15878" max="15878" width="30.5703125" customWidth="1"/>
    <col min="15879" max="15879" width="5.140625" customWidth="1"/>
    <col min="15880" max="15881" width="4" customWidth="1"/>
    <col min="15882" max="15882" width="7.140625" customWidth="1"/>
    <col min="15883" max="15883" width="8.28515625" customWidth="1"/>
    <col min="15884" max="15888" width="9.7109375" customWidth="1"/>
    <col min="16129" max="16132" width="3.28515625" customWidth="1"/>
    <col min="16133" max="16133" width="25.42578125" customWidth="1"/>
    <col min="16134" max="16134" width="30.5703125" customWidth="1"/>
    <col min="16135" max="16135" width="5.140625" customWidth="1"/>
    <col min="16136" max="16137" width="4" customWidth="1"/>
    <col min="16138" max="16138" width="7.140625" customWidth="1"/>
    <col min="16139" max="16139" width="8.28515625" customWidth="1"/>
    <col min="16140" max="16144" width="9.7109375" customWidth="1"/>
  </cols>
  <sheetData>
    <row r="1" spans="1:17" ht="18.75">
      <c r="A1" s="266"/>
      <c r="B1" s="266"/>
      <c r="C1" s="266"/>
      <c r="D1" s="266"/>
      <c r="E1" s="266"/>
      <c r="F1" s="266"/>
      <c r="G1" s="235"/>
      <c r="H1" s="235"/>
      <c r="I1" s="235"/>
      <c r="J1" s="235"/>
      <c r="K1" s="235"/>
      <c r="L1" s="235"/>
      <c r="M1" s="236"/>
      <c r="N1" s="235"/>
      <c r="O1" s="235"/>
      <c r="P1" s="235"/>
      <c r="Q1" s="237"/>
    </row>
    <row r="2" spans="1:17" ht="63" customHeight="1">
      <c r="A2" s="267" t="s">
        <v>24</v>
      </c>
      <c r="B2" s="267"/>
      <c r="C2" s="267"/>
      <c r="D2" s="267"/>
      <c r="E2" s="267"/>
      <c r="F2" s="267"/>
      <c r="G2" s="123"/>
      <c r="H2" s="123"/>
      <c r="I2" s="123"/>
      <c r="J2" s="123"/>
      <c r="K2" s="123"/>
      <c r="L2" s="123"/>
      <c r="M2" s="125"/>
      <c r="N2" s="123"/>
      <c r="O2" s="123"/>
      <c r="P2" s="123"/>
      <c r="Q2" s="9"/>
    </row>
    <row r="3" spans="1:17" ht="15.75" customHeight="1">
      <c r="A3" s="268" t="s">
        <v>275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4" spans="1:17" ht="18.75">
      <c r="A4" s="120"/>
      <c r="B4" s="126"/>
      <c r="C4" s="126"/>
      <c r="D4" s="126"/>
      <c r="E4" s="270" t="s">
        <v>398</v>
      </c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126"/>
    </row>
    <row r="5" spans="1:17" ht="15" customHeight="1">
      <c r="A5" s="1"/>
      <c r="B5" s="1"/>
      <c r="C5" s="1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</row>
    <row r="6" spans="1:17" ht="50.25" customHeight="1">
      <c r="A6" s="271" t="s">
        <v>0</v>
      </c>
      <c r="B6" s="272"/>
      <c r="C6" s="272"/>
      <c r="D6" s="272"/>
      <c r="E6" s="273"/>
      <c r="F6" s="274" t="s">
        <v>1</v>
      </c>
      <c r="G6" s="274" t="s">
        <v>2</v>
      </c>
      <c r="H6" s="276" t="s">
        <v>3</v>
      </c>
      <c r="I6" s="276"/>
      <c r="J6" s="276"/>
      <c r="K6" s="276"/>
      <c r="L6" s="276"/>
      <c r="M6" s="277" t="s">
        <v>4</v>
      </c>
      <c r="N6" s="278"/>
      <c r="O6" s="278"/>
      <c r="P6" s="279" t="s">
        <v>23</v>
      </c>
      <c r="Q6" s="279"/>
    </row>
    <row r="7" spans="1:17" ht="32.25" customHeight="1">
      <c r="A7" s="225" t="s">
        <v>5</v>
      </c>
      <c r="B7" s="225" t="s">
        <v>6</v>
      </c>
      <c r="C7" s="225" t="s">
        <v>7</v>
      </c>
      <c r="D7" s="225" t="s">
        <v>8</v>
      </c>
      <c r="E7" s="225" t="s">
        <v>21</v>
      </c>
      <c r="F7" s="275" t="s">
        <v>9</v>
      </c>
      <c r="G7" s="274"/>
      <c r="H7" s="226" t="s">
        <v>10</v>
      </c>
      <c r="I7" s="226" t="s">
        <v>11</v>
      </c>
      <c r="J7" s="226" t="s">
        <v>12</v>
      </c>
      <c r="K7" s="226" t="s">
        <v>13</v>
      </c>
      <c r="L7" s="226" t="s">
        <v>14</v>
      </c>
      <c r="M7" s="227" t="s">
        <v>53</v>
      </c>
      <c r="N7" s="227" t="s">
        <v>54</v>
      </c>
      <c r="O7" s="227" t="s">
        <v>22</v>
      </c>
      <c r="P7" s="227" t="s">
        <v>55</v>
      </c>
      <c r="Q7" s="227" t="s">
        <v>56</v>
      </c>
    </row>
    <row r="8" spans="1:17" ht="28.5" customHeight="1">
      <c r="A8" s="284" t="s">
        <v>61</v>
      </c>
      <c r="B8" s="286"/>
      <c r="C8" s="288"/>
      <c r="D8" s="288"/>
      <c r="E8" s="288"/>
      <c r="F8" s="261" t="s">
        <v>401</v>
      </c>
      <c r="G8" s="80" t="s">
        <v>15</v>
      </c>
      <c r="H8" s="31"/>
      <c r="I8" s="31"/>
      <c r="J8" s="31"/>
      <c r="K8" s="31"/>
      <c r="L8" s="31"/>
      <c r="M8" s="81">
        <f>M9</f>
        <v>126805.20000000001</v>
      </c>
      <c r="N8" s="81">
        <f>N9</f>
        <v>133792.1</v>
      </c>
      <c r="O8" s="81">
        <f>O9</f>
        <v>61825.4</v>
      </c>
      <c r="P8" s="81">
        <f>O8/M8*100</f>
        <v>48.756202427029805</v>
      </c>
      <c r="Q8" s="81">
        <f>O8/N8*100</f>
        <v>46.210052760962718</v>
      </c>
    </row>
    <row r="9" spans="1:17" ht="49.5" customHeight="1">
      <c r="A9" s="285"/>
      <c r="B9" s="287"/>
      <c r="C9" s="289"/>
      <c r="D9" s="289"/>
      <c r="E9" s="289"/>
      <c r="F9" s="262"/>
      <c r="G9" s="232" t="s">
        <v>16</v>
      </c>
      <c r="H9" s="31">
        <v>938</v>
      </c>
      <c r="I9" s="31"/>
      <c r="J9" s="31"/>
      <c r="K9" s="31"/>
      <c r="L9" s="31"/>
      <c r="M9" s="81">
        <f>M10+M15+M26+M36+M31</f>
        <v>126805.20000000001</v>
      </c>
      <c r="N9" s="81">
        <f>N10+N15+N26+N36+N31</f>
        <v>133792.1</v>
      </c>
      <c r="O9" s="81">
        <f>O10+O15+O26+O36</f>
        <v>61825.4</v>
      </c>
      <c r="P9" s="81">
        <f>O9/M9*100</f>
        <v>48.756202427029805</v>
      </c>
      <c r="Q9" s="81">
        <f>O9/N9*100</f>
        <v>46.210052760962718</v>
      </c>
    </row>
    <row r="10" spans="1:17" s="239" customFormat="1" ht="26.25" customHeight="1">
      <c r="A10" s="263" t="s">
        <v>61</v>
      </c>
      <c r="B10" s="263" t="s">
        <v>18</v>
      </c>
      <c r="C10" s="263"/>
      <c r="D10" s="263"/>
      <c r="E10" s="264"/>
      <c r="F10" s="293" t="s">
        <v>65</v>
      </c>
      <c r="G10" s="84" t="s">
        <v>15</v>
      </c>
      <c r="H10" s="85"/>
      <c r="I10" s="85"/>
      <c r="J10" s="85"/>
      <c r="K10" s="85"/>
      <c r="L10" s="85"/>
      <c r="M10" s="29">
        <f>M11</f>
        <v>80704.100000000006</v>
      </c>
      <c r="N10" s="29">
        <f>N11</f>
        <v>81734.400000000009</v>
      </c>
      <c r="O10" s="29">
        <f>O11</f>
        <v>40286.400000000001</v>
      </c>
      <c r="P10" s="81">
        <f>O10/M10*100</f>
        <v>49.918653451311641</v>
      </c>
      <c r="Q10" s="81">
        <f>O10/N10*100</f>
        <v>49.28940568475452</v>
      </c>
    </row>
    <row r="11" spans="1:17" s="239" customFormat="1" ht="42.75" customHeight="1">
      <c r="A11" s="263"/>
      <c r="B11" s="263"/>
      <c r="C11" s="263"/>
      <c r="D11" s="263"/>
      <c r="E11" s="265"/>
      <c r="F11" s="293"/>
      <c r="G11" s="86" t="s">
        <v>60</v>
      </c>
      <c r="H11" s="87">
        <v>938</v>
      </c>
      <c r="I11" s="87" t="s">
        <v>66</v>
      </c>
      <c r="J11" s="87" t="s">
        <v>59</v>
      </c>
      <c r="K11" s="87"/>
      <c r="L11" s="87"/>
      <c r="M11" s="16">
        <f>SUM(M12:M14)</f>
        <v>80704.100000000006</v>
      </c>
      <c r="N11" s="16">
        <f>SUM(N12:N14)</f>
        <v>81734.400000000009</v>
      </c>
      <c r="O11" s="16">
        <f>SUM(O12:O14)</f>
        <v>40286.400000000001</v>
      </c>
      <c r="P11" s="82">
        <f>O11/M11*100</f>
        <v>49.918653451311641</v>
      </c>
      <c r="Q11" s="82">
        <f>O11/N11*100</f>
        <v>49.28940568475452</v>
      </c>
    </row>
    <row r="12" spans="1:17" s="239" customFormat="1" ht="49.5" customHeight="1">
      <c r="A12" s="223" t="s">
        <v>61</v>
      </c>
      <c r="B12" s="223" t="s">
        <v>18</v>
      </c>
      <c r="C12" s="223" t="s">
        <v>59</v>
      </c>
      <c r="D12" s="223"/>
      <c r="E12" s="223"/>
      <c r="F12" s="88" t="s">
        <v>67</v>
      </c>
      <c r="G12" s="219" t="s">
        <v>60</v>
      </c>
      <c r="H12" s="218" t="s">
        <v>17</v>
      </c>
      <c r="I12" s="218" t="s">
        <v>66</v>
      </c>
      <c r="J12" s="218" t="s">
        <v>59</v>
      </c>
      <c r="K12" s="89" t="s">
        <v>68</v>
      </c>
      <c r="L12" s="90" t="s">
        <v>261</v>
      </c>
      <c r="M12" s="16">
        <v>770</v>
      </c>
      <c r="N12" s="16">
        <v>740.3</v>
      </c>
      <c r="O12" s="16">
        <v>50.9</v>
      </c>
      <c r="P12" s="82">
        <f>O12/M12*100</f>
        <v>6.6103896103896096</v>
      </c>
      <c r="Q12" s="82">
        <f>O12/N12*100</f>
        <v>6.8755909766310968</v>
      </c>
    </row>
    <row r="13" spans="1:17" s="239" customFormat="1" ht="44.25" customHeight="1">
      <c r="A13" s="223" t="s">
        <v>61</v>
      </c>
      <c r="B13" s="223" t="s">
        <v>18</v>
      </c>
      <c r="C13" s="223" t="s">
        <v>42</v>
      </c>
      <c r="D13" s="122"/>
      <c r="E13" s="122"/>
      <c r="F13" s="294" t="s">
        <v>69</v>
      </c>
      <c r="G13" s="219" t="s">
        <v>60</v>
      </c>
      <c r="H13" s="91">
        <v>938</v>
      </c>
      <c r="I13" s="92" t="s">
        <v>66</v>
      </c>
      <c r="J13" s="92" t="s">
        <v>59</v>
      </c>
      <c r="K13" s="92" t="s">
        <v>70</v>
      </c>
      <c r="L13" s="91">
        <v>620</v>
      </c>
      <c r="M13" s="16">
        <v>79934.100000000006</v>
      </c>
      <c r="N13" s="16">
        <v>80994.100000000006</v>
      </c>
      <c r="O13" s="16">
        <v>40235.5</v>
      </c>
      <c r="P13" s="82">
        <f t="shared" ref="P13:P56" si="0">O13/M13*100</f>
        <v>50.335839147497751</v>
      </c>
      <c r="Q13" s="82">
        <f t="shared" ref="Q13:Q56" si="1">O13/N13*100</f>
        <v>49.67707524375232</v>
      </c>
    </row>
    <row r="14" spans="1:17" s="239" customFormat="1" ht="44.25" customHeight="1">
      <c r="A14" s="223" t="s">
        <v>61</v>
      </c>
      <c r="B14" s="223" t="s">
        <v>18</v>
      </c>
      <c r="C14" s="223" t="s">
        <v>42</v>
      </c>
      <c r="D14" s="122"/>
      <c r="E14" s="122"/>
      <c r="F14" s="295"/>
      <c r="G14" s="219" t="s">
        <v>60</v>
      </c>
      <c r="H14" s="91">
        <v>938</v>
      </c>
      <c r="I14" s="92" t="s">
        <v>66</v>
      </c>
      <c r="J14" s="92" t="s">
        <v>59</v>
      </c>
      <c r="K14" s="92" t="s">
        <v>276</v>
      </c>
      <c r="L14" s="91">
        <v>620</v>
      </c>
      <c r="M14" s="16">
        <v>0</v>
      </c>
      <c r="N14" s="16">
        <v>0</v>
      </c>
      <c r="O14" s="16">
        <v>0</v>
      </c>
      <c r="P14" s="82">
        <v>0</v>
      </c>
      <c r="Q14" s="82">
        <v>0</v>
      </c>
    </row>
    <row r="15" spans="1:17" s="239" customFormat="1" ht="22.5" customHeight="1">
      <c r="A15" s="263" t="s">
        <v>61</v>
      </c>
      <c r="B15" s="263" t="s">
        <v>19</v>
      </c>
      <c r="C15" s="296"/>
      <c r="D15" s="296"/>
      <c r="E15" s="280"/>
      <c r="F15" s="297" t="s">
        <v>71</v>
      </c>
      <c r="G15" s="93" t="s">
        <v>15</v>
      </c>
      <c r="H15" s="92"/>
      <c r="I15" s="92"/>
      <c r="J15" s="92"/>
      <c r="K15" s="91"/>
      <c r="L15" s="91"/>
      <c r="M15" s="29">
        <f>M16</f>
        <v>30432.600000000002</v>
      </c>
      <c r="N15" s="29">
        <f>N16</f>
        <v>30482.600000000002</v>
      </c>
      <c r="O15" s="29">
        <f>O16</f>
        <v>12936.400000000001</v>
      </c>
      <c r="P15" s="81">
        <f t="shared" si="0"/>
        <v>42.508362742585255</v>
      </c>
      <c r="Q15" s="81">
        <f t="shared" si="1"/>
        <v>42.438637124129833</v>
      </c>
    </row>
    <row r="16" spans="1:17" s="240" customFormat="1" ht="51.75" customHeight="1">
      <c r="A16" s="263"/>
      <c r="B16" s="263"/>
      <c r="C16" s="296"/>
      <c r="D16" s="296"/>
      <c r="E16" s="281"/>
      <c r="F16" s="297"/>
      <c r="G16" s="94" t="s">
        <v>60</v>
      </c>
      <c r="H16" s="92" t="s">
        <v>17</v>
      </c>
      <c r="I16" s="92" t="s">
        <v>66</v>
      </c>
      <c r="J16" s="92" t="s">
        <v>59</v>
      </c>
      <c r="K16" s="91"/>
      <c r="L16" s="91"/>
      <c r="M16" s="16">
        <f>SUM(M17:M25)</f>
        <v>30432.600000000002</v>
      </c>
      <c r="N16" s="16">
        <f>SUM(N17:N25)</f>
        <v>30482.600000000002</v>
      </c>
      <c r="O16" s="16">
        <f>SUM(O17:O25)</f>
        <v>12936.400000000001</v>
      </c>
      <c r="P16" s="82">
        <f>O16/M16*100</f>
        <v>42.508362742585255</v>
      </c>
      <c r="Q16" s="82">
        <f t="shared" si="1"/>
        <v>42.438637124129833</v>
      </c>
    </row>
    <row r="17" spans="1:17" s="240" customFormat="1" ht="57.75" customHeight="1">
      <c r="A17" s="280" t="s">
        <v>61</v>
      </c>
      <c r="B17" s="280" t="s">
        <v>19</v>
      </c>
      <c r="C17" s="280" t="s">
        <v>59</v>
      </c>
      <c r="D17" s="280"/>
      <c r="E17" s="280"/>
      <c r="F17" s="298" t="s">
        <v>72</v>
      </c>
      <c r="G17" s="298" t="s">
        <v>60</v>
      </c>
      <c r="H17" s="92" t="s">
        <v>17</v>
      </c>
      <c r="I17" s="92" t="s">
        <v>66</v>
      </c>
      <c r="J17" s="92" t="s">
        <v>59</v>
      </c>
      <c r="K17" s="92" t="s">
        <v>73</v>
      </c>
      <c r="L17" s="90">
        <v>610</v>
      </c>
      <c r="M17" s="16">
        <v>29637.4</v>
      </c>
      <c r="N17" s="16">
        <v>29623.4</v>
      </c>
      <c r="O17" s="16">
        <v>12537.2</v>
      </c>
      <c r="P17" s="82">
        <f t="shared" si="0"/>
        <v>42.301956311957191</v>
      </c>
      <c r="Q17" s="82">
        <f t="shared" si="1"/>
        <v>42.321948189606864</v>
      </c>
    </row>
    <row r="18" spans="1:17" s="239" customFormat="1" hidden="1">
      <c r="A18" s="292"/>
      <c r="B18" s="292"/>
      <c r="C18" s="292"/>
      <c r="D18" s="292"/>
      <c r="E18" s="292"/>
      <c r="F18" s="299"/>
      <c r="G18" s="299"/>
      <c r="H18" s="92" t="s">
        <v>17</v>
      </c>
      <c r="I18" s="92" t="s">
        <v>66</v>
      </c>
      <c r="J18" s="92" t="s">
        <v>59</v>
      </c>
      <c r="K18" s="92" t="s">
        <v>73</v>
      </c>
      <c r="L18" s="90">
        <v>612</v>
      </c>
      <c r="M18" s="16"/>
      <c r="N18" s="16"/>
      <c r="O18" s="16"/>
      <c r="P18" s="82" t="e">
        <f t="shared" si="0"/>
        <v>#DIV/0!</v>
      </c>
      <c r="Q18" s="82" t="e">
        <f t="shared" si="1"/>
        <v>#DIV/0!</v>
      </c>
    </row>
    <row r="19" spans="1:17" s="239" customFormat="1" ht="15" hidden="1" customHeight="1">
      <c r="A19" s="281"/>
      <c r="B19" s="281"/>
      <c r="C19" s="281"/>
      <c r="D19" s="281"/>
      <c r="E19" s="281"/>
      <c r="F19" s="300"/>
      <c r="G19" s="300"/>
      <c r="H19" s="92" t="s">
        <v>17</v>
      </c>
      <c r="I19" s="92" t="s">
        <v>66</v>
      </c>
      <c r="J19" s="92" t="s">
        <v>59</v>
      </c>
      <c r="K19" s="92" t="s">
        <v>93</v>
      </c>
      <c r="L19" s="90">
        <v>612</v>
      </c>
      <c r="M19" s="16"/>
      <c r="N19" s="16"/>
      <c r="O19" s="16"/>
      <c r="P19" s="82" t="e">
        <f t="shared" si="0"/>
        <v>#DIV/0!</v>
      </c>
      <c r="Q19" s="82" t="e">
        <f t="shared" si="1"/>
        <v>#DIV/0!</v>
      </c>
    </row>
    <row r="20" spans="1:17" s="239" customFormat="1" ht="24.75" customHeight="1">
      <c r="A20" s="280" t="s">
        <v>61</v>
      </c>
      <c r="B20" s="280" t="s">
        <v>19</v>
      </c>
      <c r="C20" s="280" t="s">
        <v>42</v>
      </c>
      <c r="D20" s="280"/>
      <c r="E20" s="280"/>
      <c r="F20" s="298" t="s">
        <v>74</v>
      </c>
      <c r="G20" s="298" t="s">
        <v>60</v>
      </c>
      <c r="H20" s="92" t="s">
        <v>17</v>
      </c>
      <c r="I20" s="92" t="s">
        <v>66</v>
      </c>
      <c r="J20" s="92" t="s">
        <v>59</v>
      </c>
      <c r="K20" s="95" t="s">
        <v>277</v>
      </c>
      <c r="L20" s="90">
        <v>610</v>
      </c>
      <c r="M20" s="16">
        <v>40</v>
      </c>
      <c r="N20" s="16">
        <v>0</v>
      </c>
      <c r="O20" s="16">
        <v>0</v>
      </c>
      <c r="P20" s="82">
        <f t="shared" si="0"/>
        <v>0</v>
      </c>
      <c r="Q20" s="82">
        <v>0</v>
      </c>
    </row>
    <row r="21" spans="1:17" s="239" customFormat="1" ht="23.25" customHeight="1">
      <c r="A21" s="292"/>
      <c r="B21" s="292"/>
      <c r="C21" s="292"/>
      <c r="D21" s="292"/>
      <c r="E21" s="292"/>
      <c r="F21" s="299"/>
      <c r="G21" s="299"/>
      <c r="H21" s="92" t="s">
        <v>17</v>
      </c>
      <c r="I21" s="92" t="s">
        <v>66</v>
      </c>
      <c r="J21" s="92" t="s">
        <v>59</v>
      </c>
      <c r="K21" s="95" t="s">
        <v>399</v>
      </c>
      <c r="L21" s="90">
        <v>610</v>
      </c>
      <c r="M21" s="16">
        <v>0</v>
      </c>
      <c r="N21" s="16">
        <v>399.2</v>
      </c>
      <c r="O21" s="16">
        <v>399.2</v>
      </c>
      <c r="P21" s="82">
        <v>0</v>
      </c>
      <c r="Q21" s="82">
        <f>O21/N21*100</f>
        <v>100</v>
      </c>
    </row>
    <row r="22" spans="1:17" s="239" customFormat="1" ht="28.5" customHeight="1">
      <c r="A22" s="281"/>
      <c r="B22" s="281"/>
      <c r="C22" s="281"/>
      <c r="D22" s="281"/>
      <c r="E22" s="281"/>
      <c r="F22" s="300"/>
      <c r="G22" s="300"/>
      <c r="H22" s="92" t="s">
        <v>17</v>
      </c>
      <c r="I22" s="92" t="s">
        <v>66</v>
      </c>
      <c r="J22" s="92" t="s">
        <v>59</v>
      </c>
      <c r="K22" s="95" t="s">
        <v>278</v>
      </c>
      <c r="L22" s="90">
        <v>610</v>
      </c>
      <c r="M22" s="16">
        <v>395.2</v>
      </c>
      <c r="N22" s="16">
        <v>0</v>
      </c>
      <c r="O22" s="16">
        <v>0</v>
      </c>
      <c r="P22" s="82">
        <v>0</v>
      </c>
      <c r="Q22" s="82">
        <v>0</v>
      </c>
    </row>
    <row r="23" spans="1:17" s="239" customFormat="1" ht="15" hidden="1" customHeight="1">
      <c r="A23" s="280" t="s">
        <v>61</v>
      </c>
      <c r="B23" s="280" t="s">
        <v>19</v>
      </c>
      <c r="C23" s="280" t="s">
        <v>61</v>
      </c>
      <c r="D23" s="280"/>
      <c r="E23" s="280"/>
      <c r="F23" s="298" t="s">
        <v>75</v>
      </c>
      <c r="G23" s="298" t="s">
        <v>60</v>
      </c>
      <c r="H23" s="92" t="s">
        <v>17</v>
      </c>
      <c r="I23" s="92" t="s">
        <v>66</v>
      </c>
      <c r="J23" s="92" t="s">
        <v>59</v>
      </c>
      <c r="K23" s="95" t="s">
        <v>262</v>
      </c>
      <c r="L23" s="90">
        <v>612</v>
      </c>
      <c r="M23" s="16"/>
      <c r="N23" s="16"/>
      <c r="O23" s="16"/>
      <c r="P23" s="82" t="e">
        <f t="shared" si="0"/>
        <v>#DIV/0!</v>
      </c>
      <c r="Q23" s="82" t="e">
        <f t="shared" si="1"/>
        <v>#DIV/0!</v>
      </c>
    </row>
    <row r="24" spans="1:17" s="239" customFormat="1" ht="37.5" hidden="1" customHeight="1">
      <c r="A24" s="292"/>
      <c r="B24" s="292"/>
      <c r="C24" s="292"/>
      <c r="D24" s="292"/>
      <c r="E24" s="292"/>
      <c r="F24" s="299"/>
      <c r="G24" s="299"/>
      <c r="H24" s="92" t="s">
        <v>17</v>
      </c>
      <c r="I24" s="92" t="s">
        <v>66</v>
      </c>
      <c r="J24" s="92" t="s">
        <v>59</v>
      </c>
      <c r="K24" s="95" t="s">
        <v>263</v>
      </c>
      <c r="L24" s="90">
        <v>610</v>
      </c>
      <c r="M24" s="16">
        <v>0</v>
      </c>
      <c r="N24" s="16">
        <v>0</v>
      </c>
      <c r="O24" s="16">
        <v>0</v>
      </c>
      <c r="P24" s="82">
        <v>0</v>
      </c>
      <c r="Q24" s="82" t="e">
        <f t="shared" si="1"/>
        <v>#DIV/0!</v>
      </c>
    </row>
    <row r="25" spans="1:17" s="239" customFormat="1" ht="99.75" customHeight="1">
      <c r="A25" s="292"/>
      <c r="B25" s="292"/>
      <c r="C25" s="292"/>
      <c r="D25" s="292"/>
      <c r="E25" s="292"/>
      <c r="F25" s="299"/>
      <c r="G25" s="299"/>
      <c r="H25" s="92" t="s">
        <v>17</v>
      </c>
      <c r="I25" s="92" t="s">
        <v>66</v>
      </c>
      <c r="J25" s="92" t="s">
        <v>59</v>
      </c>
      <c r="K25" s="95" t="s">
        <v>264</v>
      </c>
      <c r="L25" s="90">
        <v>610</v>
      </c>
      <c r="M25" s="16">
        <v>360</v>
      </c>
      <c r="N25" s="16">
        <v>460</v>
      </c>
      <c r="O25" s="16">
        <v>0</v>
      </c>
      <c r="P25" s="82">
        <f t="shared" si="0"/>
        <v>0</v>
      </c>
      <c r="Q25" s="82">
        <f t="shared" si="1"/>
        <v>0</v>
      </c>
    </row>
    <row r="26" spans="1:17" s="239" customFormat="1" ht="23.25" customHeight="1">
      <c r="A26" s="264" t="s">
        <v>61</v>
      </c>
      <c r="B26" s="264" t="s">
        <v>76</v>
      </c>
      <c r="C26" s="280"/>
      <c r="D26" s="280"/>
      <c r="E26" s="280"/>
      <c r="F26" s="290" t="s">
        <v>77</v>
      </c>
      <c r="G26" s="93" t="s">
        <v>15</v>
      </c>
      <c r="H26" s="92"/>
      <c r="I26" s="92"/>
      <c r="J26" s="92"/>
      <c r="K26" s="91"/>
      <c r="L26" s="91"/>
      <c r="M26" s="29">
        <f>M27</f>
        <v>9017.7999999999993</v>
      </c>
      <c r="N26" s="29">
        <f>N27</f>
        <v>8931.7999999999993</v>
      </c>
      <c r="O26" s="29">
        <f>O27</f>
        <v>3606.9</v>
      </c>
      <c r="P26" s="81">
        <f t="shared" si="0"/>
        <v>39.99756038058063</v>
      </c>
      <c r="Q26" s="81">
        <f t="shared" si="1"/>
        <v>40.382677623771244</v>
      </c>
    </row>
    <row r="27" spans="1:17" s="239" customFormat="1" ht="45.75" customHeight="1">
      <c r="A27" s="265"/>
      <c r="B27" s="265"/>
      <c r="C27" s="281"/>
      <c r="D27" s="281"/>
      <c r="E27" s="281"/>
      <c r="F27" s="291"/>
      <c r="G27" s="94" t="s">
        <v>60</v>
      </c>
      <c r="H27" s="92" t="s">
        <v>17</v>
      </c>
      <c r="I27" s="92" t="s">
        <v>66</v>
      </c>
      <c r="J27" s="92" t="s">
        <v>59</v>
      </c>
      <c r="K27" s="91"/>
      <c r="L27" s="91"/>
      <c r="M27" s="16">
        <f>SUM(M28:M30)</f>
        <v>9017.7999999999993</v>
      </c>
      <c r="N27" s="16">
        <f>SUM(N28:N30)</f>
        <v>8931.7999999999993</v>
      </c>
      <c r="O27" s="16">
        <f>SUM(O28:O30)</f>
        <v>3606.9</v>
      </c>
      <c r="P27" s="82">
        <f t="shared" si="0"/>
        <v>39.99756038058063</v>
      </c>
      <c r="Q27" s="82">
        <f t="shared" si="1"/>
        <v>40.382677623771244</v>
      </c>
    </row>
    <row r="28" spans="1:17" s="239" customFormat="1" ht="45.75" customHeight="1">
      <c r="A28" s="280" t="s">
        <v>61</v>
      </c>
      <c r="B28" s="280" t="s">
        <v>76</v>
      </c>
      <c r="C28" s="280" t="s">
        <v>59</v>
      </c>
      <c r="D28" s="280"/>
      <c r="E28" s="221"/>
      <c r="F28" s="99" t="s">
        <v>78</v>
      </c>
      <c r="G28" s="99" t="s">
        <v>60</v>
      </c>
      <c r="H28" s="96">
        <v>938</v>
      </c>
      <c r="I28" s="218" t="s">
        <v>66</v>
      </c>
      <c r="J28" s="218" t="s">
        <v>59</v>
      </c>
      <c r="K28" s="218" t="s">
        <v>79</v>
      </c>
      <c r="L28" s="89" t="s">
        <v>265</v>
      </c>
      <c r="M28" s="16">
        <v>9017.7999999999993</v>
      </c>
      <c r="N28" s="16">
        <v>8931.7999999999993</v>
      </c>
      <c r="O28" s="16">
        <v>3606.9</v>
      </c>
      <c r="P28" s="82">
        <f t="shared" si="0"/>
        <v>39.99756038058063</v>
      </c>
      <c r="Q28" s="82">
        <f t="shared" si="1"/>
        <v>40.382677623771244</v>
      </c>
    </row>
    <row r="29" spans="1:17" s="239" customFormat="1" ht="45.75" hidden="1" customHeight="1">
      <c r="A29" s="292"/>
      <c r="B29" s="292"/>
      <c r="C29" s="292"/>
      <c r="D29" s="292"/>
      <c r="E29" s="280"/>
      <c r="F29" s="298" t="s">
        <v>279</v>
      </c>
      <c r="G29" s="298" t="s">
        <v>60</v>
      </c>
      <c r="H29" s="96">
        <v>938</v>
      </c>
      <c r="I29" s="218" t="s">
        <v>66</v>
      </c>
      <c r="J29" s="218" t="s">
        <v>59</v>
      </c>
      <c r="K29" s="218" t="s">
        <v>280</v>
      </c>
      <c r="L29" s="89" t="s">
        <v>265</v>
      </c>
      <c r="M29" s="16">
        <v>0</v>
      </c>
      <c r="N29" s="16">
        <v>0</v>
      </c>
      <c r="O29" s="16">
        <v>0</v>
      </c>
      <c r="P29" s="82">
        <v>0</v>
      </c>
      <c r="Q29" s="82">
        <v>0</v>
      </c>
    </row>
    <row r="30" spans="1:17" s="239" customFormat="1" ht="34.5" hidden="1" customHeight="1">
      <c r="A30" s="281"/>
      <c r="B30" s="281"/>
      <c r="C30" s="281"/>
      <c r="D30" s="281"/>
      <c r="E30" s="281"/>
      <c r="F30" s="300"/>
      <c r="G30" s="300"/>
      <c r="H30" s="96">
        <v>938</v>
      </c>
      <c r="I30" s="218" t="s">
        <v>66</v>
      </c>
      <c r="J30" s="218" t="s">
        <v>59</v>
      </c>
      <c r="K30" s="218" t="s">
        <v>281</v>
      </c>
      <c r="L30" s="89" t="s">
        <v>265</v>
      </c>
      <c r="M30" s="16">
        <v>0</v>
      </c>
      <c r="N30" s="16">
        <v>0</v>
      </c>
      <c r="O30" s="16">
        <v>0</v>
      </c>
      <c r="P30" s="82">
        <v>0</v>
      </c>
      <c r="Q30" s="82">
        <v>0</v>
      </c>
    </row>
    <row r="31" spans="1:17" s="238" customFormat="1" ht="38.25" hidden="1" customHeight="1">
      <c r="A31" s="264" t="s">
        <v>61</v>
      </c>
      <c r="B31" s="264" t="s">
        <v>80</v>
      </c>
      <c r="C31" s="280"/>
      <c r="D31" s="302"/>
      <c r="E31" s="302"/>
      <c r="F31" s="290" t="s">
        <v>81</v>
      </c>
      <c r="G31" s="127" t="s">
        <v>15</v>
      </c>
      <c r="H31" s="128"/>
      <c r="I31" s="129"/>
      <c r="J31" s="129"/>
      <c r="K31" s="128"/>
      <c r="L31" s="130"/>
      <c r="M31" s="131">
        <f>M32</f>
        <v>0</v>
      </c>
      <c r="N31" s="131">
        <f>N32</f>
        <v>0</v>
      </c>
      <c r="O31" s="131">
        <f>O32</f>
        <v>0</v>
      </c>
      <c r="P31" s="82">
        <v>0</v>
      </c>
      <c r="Q31" s="82">
        <v>0</v>
      </c>
    </row>
    <row r="32" spans="1:17" s="238" customFormat="1" ht="51" hidden="1" customHeight="1">
      <c r="A32" s="301"/>
      <c r="B32" s="301"/>
      <c r="C32" s="292"/>
      <c r="D32" s="303"/>
      <c r="E32" s="303"/>
      <c r="F32" s="305"/>
      <c r="G32" s="83" t="s">
        <v>60</v>
      </c>
      <c r="H32" s="129" t="s">
        <v>17</v>
      </c>
      <c r="I32" s="129" t="s">
        <v>66</v>
      </c>
      <c r="J32" s="31" t="s">
        <v>266</v>
      </c>
      <c r="K32" s="128"/>
      <c r="L32" s="132"/>
      <c r="M32" s="133">
        <f>M35</f>
        <v>0</v>
      </c>
      <c r="N32" s="133">
        <f>N35</f>
        <v>0</v>
      </c>
      <c r="O32" s="133">
        <f>O35</f>
        <v>0</v>
      </c>
      <c r="P32" s="82">
        <v>0</v>
      </c>
      <c r="Q32" s="82">
        <v>0</v>
      </c>
    </row>
    <row r="33" spans="1:17" s="241" customFormat="1" ht="46.5" hidden="1" customHeight="1">
      <c r="A33" s="265"/>
      <c r="B33" s="265"/>
      <c r="C33" s="281"/>
      <c r="D33" s="304"/>
      <c r="E33" s="304"/>
      <c r="F33" s="291"/>
      <c r="G33" s="94" t="s">
        <v>115</v>
      </c>
      <c r="H33" s="129" t="s">
        <v>116</v>
      </c>
      <c r="I33" s="92" t="s">
        <v>66</v>
      </c>
      <c r="J33" s="95" t="s">
        <v>62</v>
      </c>
      <c r="K33" s="97"/>
      <c r="L33" s="98"/>
      <c r="M33" s="133"/>
      <c r="N33" s="133"/>
      <c r="O33" s="134"/>
      <c r="P33" s="82" t="e">
        <f t="shared" si="0"/>
        <v>#DIV/0!</v>
      </c>
      <c r="Q33" s="82" t="e">
        <f t="shared" si="1"/>
        <v>#DIV/0!</v>
      </c>
    </row>
    <row r="34" spans="1:17" s="241" customFormat="1" ht="84" hidden="1" customHeight="1">
      <c r="A34" s="221" t="s">
        <v>61</v>
      </c>
      <c r="B34" s="221" t="s">
        <v>80</v>
      </c>
      <c r="C34" s="221" t="s">
        <v>59</v>
      </c>
      <c r="D34" s="222"/>
      <c r="E34" s="222"/>
      <c r="F34" s="99" t="s">
        <v>161</v>
      </c>
      <c r="G34" s="94" t="s">
        <v>115</v>
      </c>
      <c r="H34" s="129" t="s">
        <v>116</v>
      </c>
      <c r="I34" s="92" t="s">
        <v>66</v>
      </c>
      <c r="J34" s="95" t="s">
        <v>62</v>
      </c>
      <c r="K34" s="91">
        <v>340162339</v>
      </c>
      <c r="L34" s="100">
        <v>244</v>
      </c>
      <c r="M34" s="133"/>
      <c r="N34" s="133"/>
      <c r="O34" s="134"/>
      <c r="P34" s="82" t="e">
        <f t="shared" si="0"/>
        <v>#DIV/0!</v>
      </c>
      <c r="Q34" s="82" t="e">
        <f t="shared" si="1"/>
        <v>#DIV/0!</v>
      </c>
    </row>
    <row r="35" spans="1:17" s="240" customFormat="1" ht="72" hidden="1">
      <c r="A35" s="221" t="s">
        <v>61</v>
      </c>
      <c r="B35" s="221" t="s">
        <v>80</v>
      </c>
      <c r="C35" s="221" t="s">
        <v>42</v>
      </c>
      <c r="D35" s="222"/>
      <c r="E35" s="224"/>
      <c r="F35" s="99" t="s">
        <v>82</v>
      </c>
      <c r="G35" s="94" t="s">
        <v>60</v>
      </c>
      <c r="H35" s="129" t="s">
        <v>17</v>
      </c>
      <c r="I35" s="92" t="s">
        <v>66</v>
      </c>
      <c r="J35" s="95" t="s">
        <v>62</v>
      </c>
      <c r="K35" s="92" t="s">
        <v>83</v>
      </c>
      <c r="L35" s="101">
        <v>240</v>
      </c>
      <c r="M35" s="133">
        <v>0</v>
      </c>
      <c r="N35" s="133">
        <v>0</v>
      </c>
      <c r="O35" s="134">
        <v>0</v>
      </c>
      <c r="P35" s="82">
        <v>0</v>
      </c>
      <c r="Q35" s="82">
        <v>0</v>
      </c>
    </row>
    <row r="36" spans="1:17" s="240" customFormat="1" ht="23.25" customHeight="1">
      <c r="A36" s="263" t="s">
        <v>61</v>
      </c>
      <c r="B36" s="263" t="s">
        <v>84</v>
      </c>
      <c r="C36" s="296"/>
      <c r="D36" s="314"/>
      <c r="E36" s="302"/>
      <c r="F36" s="297" t="s">
        <v>85</v>
      </c>
      <c r="G36" s="93" t="s">
        <v>15</v>
      </c>
      <c r="H36" s="97"/>
      <c r="I36" s="92"/>
      <c r="J36" s="92"/>
      <c r="K36" s="97"/>
      <c r="L36" s="91"/>
      <c r="M36" s="29">
        <f>M37</f>
        <v>6650.7</v>
      </c>
      <c r="N36" s="29">
        <f>N37</f>
        <v>12643.3</v>
      </c>
      <c r="O36" s="29">
        <f>O37</f>
        <v>4995.7</v>
      </c>
      <c r="P36" s="81">
        <f t="shared" si="0"/>
        <v>75.115401386320229</v>
      </c>
      <c r="Q36" s="81">
        <f t="shared" si="1"/>
        <v>39.512627241305672</v>
      </c>
    </row>
    <row r="37" spans="1:17" s="240" customFormat="1" ht="36">
      <c r="A37" s="263"/>
      <c r="B37" s="263"/>
      <c r="C37" s="296"/>
      <c r="D37" s="314"/>
      <c r="E37" s="304"/>
      <c r="F37" s="297"/>
      <c r="G37" s="94" t="s">
        <v>60</v>
      </c>
      <c r="H37" s="92" t="s">
        <v>17</v>
      </c>
      <c r="I37" s="92" t="s">
        <v>66</v>
      </c>
      <c r="J37" s="92" t="s">
        <v>62</v>
      </c>
      <c r="K37" s="97"/>
      <c r="L37" s="98"/>
      <c r="M37" s="16">
        <f>SUM(M38:M59)</f>
        <v>6650.7</v>
      </c>
      <c r="N37" s="16">
        <f>SUM(N38:N59)</f>
        <v>12643.3</v>
      </c>
      <c r="O37" s="16">
        <f>SUM(O38:O59)</f>
        <v>4995.7</v>
      </c>
      <c r="P37" s="82">
        <f t="shared" si="0"/>
        <v>75.115401386320229</v>
      </c>
      <c r="Q37" s="82">
        <f t="shared" si="1"/>
        <v>39.512627241305672</v>
      </c>
    </row>
    <row r="38" spans="1:17" s="240" customFormat="1" ht="109.5" customHeight="1">
      <c r="A38" s="280" t="s">
        <v>61</v>
      </c>
      <c r="B38" s="280" t="s">
        <v>84</v>
      </c>
      <c r="C38" s="280" t="s">
        <v>59</v>
      </c>
      <c r="D38" s="280"/>
      <c r="E38" s="280"/>
      <c r="F38" s="135" t="s">
        <v>402</v>
      </c>
      <c r="G38" s="94" t="s">
        <v>60</v>
      </c>
      <c r="H38" s="92" t="s">
        <v>17</v>
      </c>
      <c r="I38" s="92" t="s">
        <v>66</v>
      </c>
      <c r="J38" s="92" t="s">
        <v>62</v>
      </c>
      <c r="K38" s="102" t="s">
        <v>87</v>
      </c>
      <c r="L38" s="103" t="s">
        <v>282</v>
      </c>
      <c r="M38" s="16">
        <v>3303.5</v>
      </c>
      <c r="N38" s="16">
        <v>3303.5</v>
      </c>
      <c r="O38" s="16">
        <v>1742.7</v>
      </c>
      <c r="P38" s="82">
        <f t="shared" si="0"/>
        <v>52.753140608445591</v>
      </c>
      <c r="Q38" s="82">
        <f t="shared" si="1"/>
        <v>52.753140608445591</v>
      </c>
    </row>
    <row r="39" spans="1:17" s="240" customFormat="1" ht="51.75" hidden="1" customHeight="1">
      <c r="A39" s="281"/>
      <c r="B39" s="281"/>
      <c r="C39" s="281"/>
      <c r="D39" s="281"/>
      <c r="E39" s="281"/>
      <c r="F39" s="136"/>
      <c r="G39" s="94" t="s">
        <v>60</v>
      </c>
      <c r="H39" s="92" t="s">
        <v>17</v>
      </c>
      <c r="I39" s="92" t="s">
        <v>66</v>
      </c>
      <c r="J39" s="92" t="s">
        <v>62</v>
      </c>
      <c r="K39" s="102" t="s">
        <v>283</v>
      </c>
      <c r="L39" s="137">
        <v>120</v>
      </c>
      <c r="M39" s="16">
        <v>0</v>
      </c>
      <c r="N39" s="16">
        <v>0</v>
      </c>
      <c r="O39" s="16">
        <v>0</v>
      </c>
      <c r="P39" s="82">
        <v>0</v>
      </c>
      <c r="Q39" s="82">
        <v>0</v>
      </c>
    </row>
    <row r="40" spans="1:17" s="240" customFormat="1" ht="27.75" customHeight="1">
      <c r="A40" s="282" t="s">
        <v>61</v>
      </c>
      <c r="B40" s="282">
        <v>5</v>
      </c>
      <c r="C40" s="310" t="s">
        <v>61</v>
      </c>
      <c r="D40" s="310"/>
      <c r="E40" s="282"/>
      <c r="F40" s="323" t="s">
        <v>64</v>
      </c>
      <c r="G40" s="325" t="s">
        <v>60</v>
      </c>
      <c r="H40" s="327">
        <v>938</v>
      </c>
      <c r="I40" s="315" t="s">
        <v>88</v>
      </c>
      <c r="J40" s="315" t="s">
        <v>59</v>
      </c>
      <c r="K40" s="95" t="s">
        <v>284</v>
      </c>
      <c r="L40" s="107" t="s">
        <v>400</v>
      </c>
      <c r="M40" s="16">
        <v>322.5</v>
      </c>
      <c r="N40" s="16">
        <v>7387.8</v>
      </c>
      <c r="O40" s="16">
        <v>2679.3</v>
      </c>
      <c r="P40" s="82">
        <f t="shared" si="0"/>
        <v>830.79069767441865</v>
      </c>
      <c r="Q40" s="82">
        <f t="shared" si="1"/>
        <v>36.266547551368475</v>
      </c>
    </row>
    <row r="41" spans="1:17" s="240" customFormat="1" ht="48" customHeight="1">
      <c r="A41" s="283"/>
      <c r="B41" s="283"/>
      <c r="C41" s="311"/>
      <c r="D41" s="311"/>
      <c r="E41" s="283"/>
      <c r="F41" s="324"/>
      <c r="G41" s="326"/>
      <c r="H41" s="328"/>
      <c r="I41" s="316"/>
      <c r="J41" s="316"/>
      <c r="K41" s="95" t="s">
        <v>89</v>
      </c>
      <c r="L41" s="107" t="s">
        <v>285</v>
      </c>
      <c r="M41" s="16">
        <f>73.1+1301.6</f>
        <v>1374.6999999999998</v>
      </c>
      <c r="N41" s="16">
        <v>1044</v>
      </c>
      <c r="O41" s="16">
        <v>573.70000000000005</v>
      </c>
      <c r="P41" s="82">
        <f>O41/M41*100</f>
        <v>41.732741689095811</v>
      </c>
      <c r="Q41" s="82">
        <f>O41/N41*100</f>
        <v>54.952107279693493</v>
      </c>
    </row>
    <row r="42" spans="1:17" s="240" customFormat="1" ht="35.25" hidden="1" customHeight="1">
      <c r="A42" s="282" t="s">
        <v>61</v>
      </c>
      <c r="B42" s="282">
        <v>5</v>
      </c>
      <c r="C42" s="310" t="s">
        <v>62</v>
      </c>
      <c r="D42" s="310"/>
      <c r="E42" s="138"/>
      <c r="F42" s="312" t="s">
        <v>90</v>
      </c>
      <c r="G42" s="298" t="s">
        <v>60</v>
      </c>
      <c r="H42" s="106">
        <v>938</v>
      </c>
      <c r="I42" s="92" t="s">
        <v>66</v>
      </c>
      <c r="J42" s="92" t="s">
        <v>59</v>
      </c>
      <c r="K42" s="95" t="s">
        <v>117</v>
      </c>
      <c r="L42" s="107">
        <v>622</v>
      </c>
      <c r="M42" s="16"/>
      <c r="N42" s="16"/>
      <c r="O42" s="16"/>
      <c r="P42" s="82" t="e">
        <f t="shared" si="0"/>
        <v>#DIV/0!</v>
      </c>
      <c r="Q42" s="82" t="e">
        <f t="shared" si="1"/>
        <v>#DIV/0!</v>
      </c>
    </row>
    <row r="43" spans="1:17" s="240" customFormat="1" ht="35.25" hidden="1" customHeight="1">
      <c r="A43" s="317"/>
      <c r="B43" s="317"/>
      <c r="C43" s="318"/>
      <c r="D43" s="318"/>
      <c r="E43" s="138"/>
      <c r="F43" s="319"/>
      <c r="G43" s="299"/>
      <c r="H43" s="106">
        <v>938</v>
      </c>
      <c r="I43" s="92" t="s">
        <v>66</v>
      </c>
      <c r="J43" s="92" t="s">
        <v>59</v>
      </c>
      <c r="K43" s="95" t="s">
        <v>267</v>
      </c>
      <c r="L43" s="107">
        <v>620</v>
      </c>
      <c r="M43" s="16">
        <v>0</v>
      </c>
      <c r="N43" s="16">
        <v>0</v>
      </c>
      <c r="O43" s="16">
        <v>0</v>
      </c>
      <c r="P43" s="82">
        <v>0</v>
      </c>
      <c r="Q43" s="82" t="e">
        <f t="shared" si="1"/>
        <v>#DIV/0!</v>
      </c>
    </row>
    <row r="44" spans="1:17" s="240" customFormat="1" ht="35.25" hidden="1" customHeight="1">
      <c r="A44" s="317"/>
      <c r="B44" s="317"/>
      <c r="C44" s="318"/>
      <c r="D44" s="318"/>
      <c r="E44" s="138"/>
      <c r="F44" s="319"/>
      <c r="G44" s="299"/>
      <c r="H44" s="106">
        <v>938</v>
      </c>
      <c r="I44" s="92" t="s">
        <v>88</v>
      </c>
      <c r="J44" s="92" t="s">
        <v>59</v>
      </c>
      <c r="K44" s="95" t="s">
        <v>91</v>
      </c>
      <c r="L44" s="108">
        <v>622</v>
      </c>
      <c r="M44" s="16"/>
      <c r="N44" s="16"/>
      <c r="O44" s="16"/>
      <c r="P44" s="82" t="e">
        <f t="shared" si="0"/>
        <v>#DIV/0!</v>
      </c>
      <c r="Q44" s="82" t="e">
        <f t="shared" si="1"/>
        <v>#DIV/0!</v>
      </c>
    </row>
    <row r="45" spans="1:17" s="240" customFormat="1" ht="35.25" hidden="1" customHeight="1">
      <c r="A45" s="317"/>
      <c r="B45" s="317"/>
      <c r="C45" s="318"/>
      <c r="D45" s="318"/>
      <c r="E45" s="138"/>
      <c r="F45" s="319"/>
      <c r="G45" s="299"/>
      <c r="H45" s="109">
        <v>938</v>
      </c>
      <c r="I45" s="92" t="s">
        <v>66</v>
      </c>
      <c r="J45" s="92" t="s">
        <v>59</v>
      </c>
      <c r="K45" s="95" t="s">
        <v>94</v>
      </c>
      <c r="L45" s="108">
        <v>622</v>
      </c>
      <c r="M45" s="16"/>
      <c r="N45" s="16"/>
      <c r="O45" s="16"/>
      <c r="P45" s="82" t="e">
        <f t="shared" si="0"/>
        <v>#DIV/0!</v>
      </c>
      <c r="Q45" s="82" t="e">
        <f t="shared" si="1"/>
        <v>#DIV/0!</v>
      </c>
    </row>
    <row r="46" spans="1:17" s="240" customFormat="1" ht="35.25" hidden="1" customHeight="1">
      <c r="A46" s="317"/>
      <c r="B46" s="317"/>
      <c r="C46" s="318"/>
      <c r="D46" s="318"/>
      <c r="E46" s="138"/>
      <c r="F46" s="319"/>
      <c r="G46" s="299"/>
      <c r="H46" s="109">
        <v>938</v>
      </c>
      <c r="I46" s="92" t="s">
        <v>66</v>
      </c>
      <c r="J46" s="92" t="s">
        <v>59</v>
      </c>
      <c r="K46" s="95" t="s">
        <v>95</v>
      </c>
      <c r="L46" s="107">
        <v>465</v>
      </c>
      <c r="M46" s="16">
        <v>0</v>
      </c>
      <c r="N46" s="16">
        <v>0</v>
      </c>
      <c r="O46" s="16">
        <v>0</v>
      </c>
      <c r="P46" s="82">
        <v>0</v>
      </c>
      <c r="Q46" s="82" t="e">
        <f t="shared" si="1"/>
        <v>#DIV/0!</v>
      </c>
    </row>
    <row r="47" spans="1:17" s="240" customFormat="1" ht="35.25" hidden="1" customHeight="1">
      <c r="A47" s="317"/>
      <c r="B47" s="317"/>
      <c r="C47" s="318"/>
      <c r="D47" s="318"/>
      <c r="E47" s="138"/>
      <c r="F47" s="319"/>
      <c r="G47" s="299"/>
      <c r="H47" s="109">
        <v>938</v>
      </c>
      <c r="I47" s="92" t="s">
        <v>66</v>
      </c>
      <c r="J47" s="92" t="s">
        <v>59</v>
      </c>
      <c r="K47" s="95" t="s">
        <v>95</v>
      </c>
      <c r="L47" s="108">
        <v>620</v>
      </c>
      <c r="M47" s="16">
        <v>0</v>
      </c>
      <c r="N47" s="16">
        <v>0</v>
      </c>
      <c r="O47" s="16">
        <v>0</v>
      </c>
      <c r="P47" s="82">
        <v>0</v>
      </c>
      <c r="Q47" s="82" t="e">
        <f t="shared" si="1"/>
        <v>#DIV/0!</v>
      </c>
    </row>
    <row r="48" spans="1:17" s="240" customFormat="1" ht="35.25" hidden="1" customHeight="1">
      <c r="A48" s="317"/>
      <c r="B48" s="317"/>
      <c r="C48" s="318"/>
      <c r="D48" s="318"/>
      <c r="E48" s="138"/>
      <c r="F48" s="319"/>
      <c r="G48" s="299"/>
      <c r="H48" s="109">
        <v>938</v>
      </c>
      <c r="I48" s="92" t="s">
        <v>66</v>
      </c>
      <c r="J48" s="92" t="s">
        <v>59</v>
      </c>
      <c r="K48" s="95" t="s">
        <v>96</v>
      </c>
      <c r="L48" s="108">
        <v>622</v>
      </c>
      <c r="M48" s="16"/>
      <c r="N48" s="16"/>
      <c r="O48" s="16"/>
      <c r="P48" s="82" t="e">
        <f t="shared" si="0"/>
        <v>#DIV/0!</v>
      </c>
      <c r="Q48" s="82" t="e">
        <f t="shared" si="1"/>
        <v>#DIV/0!</v>
      </c>
    </row>
    <row r="49" spans="1:17" s="240" customFormat="1" ht="35.25" hidden="1" customHeight="1">
      <c r="A49" s="317"/>
      <c r="B49" s="317"/>
      <c r="C49" s="318"/>
      <c r="D49" s="318"/>
      <c r="E49" s="138"/>
      <c r="F49" s="319"/>
      <c r="G49" s="299"/>
      <c r="H49" s="109">
        <v>938</v>
      </c>
      <c r="I49" s="92" t="s">
        <v>66</v>
      </c>
      <c r="J49" s="92" t="s">
        <v>59</v>
      </c>
      <c r="K49" s="95" t="s">
        <v>97</v>
      </c>
      <c r="L49" s="108">
        <v>620</v>
      </c>
      <c r="M49" s="16">
        <v>0</v>
      </c>
      <c r="N49" s="16">
        <v>0</v>
      </c>
      <c r="O49" s="16">
        <v>0</v>
      </c>
      <c r="P49" s="82">
        <v>0</v>
      </c>
      <c r="Q49" s="82" t="e">
        <f t="shared" si="1"/>
        <v>#DIV/0!</v>
      </c>
    </row>
    <row r="50" spans="1:17" s="240" customFormat="1" ht="35.25" customHeight="1">
      <c r="A50" s="317"/>
      <c r="B50" s="317"/>
      <c r="C50" s="318"/>
      <c r="D50" s="318"/>
      <c r="E50" s="138"/>
      <c r="F50" s="319"/>
      <c r="G50" s="299"/>
      <c r="H50" s="109">
        <v>938</v>
      </c>
      <c r="I50" s="92" t="s">
        <v>66</v>
      </c>
      <c r="J50" s="92" t="s">
        <v>59</v>
      </c>
      <c r="K50" s="95" t="s">
        <v>268</v>
      </c>
      <c r="L50" s="108">
        <v>240</v>
      </c>
      <c r="M50" s="16">
        <v>1080</v>
      </c>
      <c r="N50" s="16">
        <v>878</v>
      </c>
      <c r="O50" s="16">
        <v>0</v>
      </c>
      <c r="P50" s="82">
        <f t="shared" si="0"/>
        <v>0</v>
      </c>
      <c r="Q50" s="82">
        <v>0</v>
      </c>
    </row>
    <row r="51" spans="1:17" s="240" customFormat="1" ht="35.25" hidden="1" customHeight="1">
      <c r="A51" s="317"/>
      <c r="B51" s="317"/>
      <c r="C51" s="318"/>
      <c r="D51" s="318"/>
      <c r="E51" s="138"/>
      <c r="F51" s="319"/>
      <c r="G51" s="299"/>
      <c r="H51" s="109">
        <v>938</v>
      </c>
      <c r="I51" s="92" t="s">
        <v>66</v>
      </c>
      <c r="J51" s="92" t="s">
        <v>59</v>
      </c>
      <c r="K51" s="95" t="s">
        <v>268</v>
      </c>
      <c r="L51" s="108">
        <v>620</v>
      </c>
      <c r="M51" s="16">
        <v>0</v>
      </c>
      <c r="N51" s="16">
        <v>0</v>
      </c>
      <c r="O51" s="16">
        <v>0</v>
      </c>
      <c r="P51" s="82">
        <v>0</v>
      </c>
      <c r="Q51" s="82">
        <v>0</v>
      </c>
    </row>
    <row r="52" spans="1:17" s="240" customFormat="1" ht="48.75" customHeight="1">
      <c r="A52" s="317"/>
      <c r="B52" s="317"/>
      <c r="C52" s="318"/>
      <c r="D52" s="318"/>
      <c r="E52" s="138"/>
      <c r="F52" s="319"/>
      <c r="G52" s="299"/>
      <c r="H52" s="109">
        <v>938</v>
      </c>
      <c r="I52" s="92" t="s">
        <v>66</v>
      </c>
      <c r="J52" s="92" t="s">
        <v>59</v>
      </c>
      <c r="K52" s="95" t="s">
        <v>269</v>
      </c>
      <c r="L52" s="108">
        <v>240</v>
      </c>
      <c r="M52" s="16">
        <v>30</v>
      </c>
      <c r="N52" s="16">
        <v>30</v>
      </c>
      <c r="O52" s="16">
        <v>0</v>
      </c>
      <c r="P52" s="82">
        <f t="shared" si="0"/>
        <v>0</v>
      </c>
      <c r="Q52" s="82">
        <f>O52/N52*100</f>
        <v>0</v>
      </c>
    </row>
    <row r="53" spans="1:17" s="240" customFormat="1" ht="35.25" customHeight="1">
      <c r="A53" s="283"/>
      <c r="B53" s="283"/>
      <c r="C53" s="311"/>
      <c r="D53" s="311"/>
      <c r="E53" s="220"/>
      <c r="F53" s="313"/>
      <c r="G53" s="300"/>
      <c r="H53" s="109">
        <v>938</v>
      </c>
      <c r="I53" s="92" t="s">
        <v>66</v>
      </c>
      <c r="J53" s="92" t="s">
        <v>59</v>
      </c>
      <c r="K53" s="95" t="s">
        <v>270</v>
      </c>
      <c r="L53" s="108">
        <v>240</v>
      </c>
      <c r="M53" s="16">
        <v>540</v>
      </c>
      <c r="N53" s="16">
        <v>0</v>
      </c>
      <c r="O53" s="16">
        <v>0</v>
      </c>
      <c r="P53" s="82">
        <f>O53/M53*100</f>
        <v>0</v>
      </c>
      <c r="Q53" s="82">
        <v>0</v>
      </c>
    </row>
    <row r="54" spans="1:17" ht="15" hidden="1" customHeight="1">
      <c r="A54" s="282" t="s">
        <v>61</v>
      </c>
      <c r="B54" s="282">
        <v>5</v>
      </c>
      <c r="C54" s="310" t="s">
        <v>63</v>
      </c>
      <c r="D54" s="310"/>
      <c r="E54" s="282"/>
      <c r="F54" s="320" t="s">
        <v>92</v>
      </c>
      <c r="G54" s="298" t="s">
        <v>60</v>
      </c>
      <c r="H54" s="109">
        <v>938</v>
      </c>
      <c r="I54" s="92" t="s">
        <v>66</v>
      </c>
      <c r="J54" s="92" t="s">
        <v>59</v>
      </c>
      <c r="K54" s="95" t="s">
        <v>286</v>
      </c>
      <c r="L54" s="108">
        <v>620</v>
      </c>
      <c r="M54" s="16">
        <v>0</v>
      </c>
      <c r="N54" s="16">
        <v>0</v>
      </c>
      <c r="O54" s="16">
        <v>0</v>
      </c>
      <c r="P54" s="82">
        <v>0</v>
      </c>
      <c r="Q54" s="82">
        <v>0</v>
      </c>
    </row>
    <row r="55" spans="1:17" ht="15" hidden="1" customHeight="1">
      <c r="A55" s="317"/>
      <c r="B55" s="317"/>
      <c r="C55" s="318"/>
      <c r="D55" s="318"/>
      <c r="E55" s="317"/>
      <c r="F55" s="321"/>
      <c r="G55" s="299"/>
      <c r="H55" s="109">
        <v>938</v>
      </c>
      <c r="I55" s="92" t="s">
        <v>66</v>
      </c>
      <c r="J55" s="92" t="s">
        <v>59</v>
      </c>
      <c r="K55" s="95" t="s">
        <v>98</v>
      </c>
      <c r="L55" s="108">
        <v>620</v>
      </c>
      <c r="M55" s="16"/>
      <c r="N55" s="16"/>
      <c r="O55" s="16"/>
      <c r="P55" s="82" t="e">
        <f t="shared" si="0"/>
        <v>#DIV/0!</v>
      </c>
      <c r="Q55" s="82" t="e">
        <f t="shared" si="1"/>
        <v>#DIV/0!</v>
      </c>
    </row>
    <row r="56" spans="1:17" hidden="1">
      <c r="A56" s="283"/>
      <c r="B56" s="283"/>
      <c r="C56" s="311"/>
      <c r="D56" s="311"/>
      <c r="E56" s="283"/>
      <c r="F56" s="322"/>
      <c r="G56" s="300"/>
      <c r="H56" s="109">
        <v>938</v>
      </c>
      <c r="I56" s="92" t="s">
        <v>88</v>
      </c>
      <c r="J56" s="92" t="s">
        <v>59</v>
      </c>
      <c r="K56" s="95" t="s">
        <v>118</v>
      </c>
      <c r="L56" s="107" t="s">
        <v>271</v>
      </c>
      <c r="M56" s="16"/>
      <c r="N56" s="16"/>
      <c r="O56" s="16"/>
      <c r="P56" s="82" t="e">
        <f t="shared" si="0"/>
        <v>#DIV/0!</v>
      </c>
      <c r="Q56" s="82" t="e">
        <f t="shared" si="1"/>
        <v>#DIV/0!</v>
      </c>
    </row>
    <row r="57" spans="1:17" ht="15" hidden="1" customHeight="1">
      <c r="A57" s="306" t="s">
        <v>61</v>
      </c>
      <c r="B57" s="306">
        <v>5</v>
      </c>
      <c r="C57" s="308" t="s">
        <v>242</v>
      </c>
      <c r="D57" s="310"/>
      <c r="E57" s="282"/>
      <c r="F57" s="312" t="s">
        <v>250</v>
      </c>
      <c r="G57" s="298" t="s">
        <v>60</v>
      </c>
      <c r="H57" s="106">
        <v>938</v>
      </c>
      <c r="I57" s="92" t="s">
        <v>88</v>
      </c>
      <c r="J57" s="92" t="s">
        <v>59</v>
      </c>
      <c r="K57" s="95" t="s">
        <v>273</v>
      </c>
      <c r="L57" s="107">
        <v>460</v>
      </c>
      <c r="M57" s="16">
        <v>0</v>
      </c>
      <c r="N57" s="16">
        <v>0</v>
      </c>
      <c r="O57" s="16">
        <v>0</v>
      </c>
      <c r="P57" s="82">
        <v>0</v>
      </c>
      <c r="Q57" s="82">
        <v>0</v>
      </c>
    </row>
    <row r="58" spans="1:17" hidden="1">
      <c r="A58" s="307"/>
      <c r="B58" s="307"/>
      <c r="C58" s="309"/>
      <c r="D58" s="311"/>
      <c r="E58" s="283"/>
      <c r="F58" s="313"/>
      <c r="G58" s="300"/>
      <c r="H58" s="106">
        <v>938</v>
      </c>
      <c r="I58" s="92" t="s">
        <v>88</v>
      </c>
      <c r="J58" s="92" t="s">
        <v>59</v>
      </c>
      <c r="K58" s="95" t="s">
        <v>287</v>
      </c>
      <c r="L58" s="107">
        <v>460</v>
      </c>
      <c r="M58" s="16">
        <v>0</v>
      </c>
      <c r="N58" s="16">
        <v>0</v>
      </c>
      <c r="O58" s="16">
        <v>0</v>
      </c>
      <c r="P58" s="82">
        <v>0</v>
      </c>
      <c r="Q58" s="82">
        <v>0</v>
      </c>
    </row>
    <row r="59" spans="1:17" ht="72" hidden="1">
      <c r="A59" s="139" t="s">
        <v>61</v>
      </c>
      <c r="B59" s="139">
        <v>5</v>
      </c>
      <c r="C59" s="140" t="s">
        <v>242</v>
      </c>
      <c r="D59" s="105"/>
      <c r="E59" s="104"/>
      <c r="F59" s="141" t="s">
        <v>288</v>
      </c>
      <c r="G59" s="99" t="s">
        <v>60</v>
      </c>
      <c r="H59" s="106">
        <v>938</v>
      </c>
      <c r="I59" s="92" t="s">
        <v>88</v>
      </c>
      <c r="J59" s="92" t="s">
        <v>59</v>
      </c>
      <c r="K59" s="95" t="s">
        <v>272</v>
      </c>
      <c r="L59" s="107">
        <v>620</v>
      </c>
      <c r="M59" s="16">
        <v>0</v>
      </c>
      <c r="N59" s="16">
        <v>0</v>
      </c>
      <c r="O59" s="16">
        <v>0</v>
      </c>
      <c r="P59" s="82">
        <v>0</v>
      </c>
      <c r="Q59" s="82">
        <v>0</v>
      </c>
    </row>
  </sheetData>
  <mergeCells count="110">
    <mergeCell ref="I40:I41"/>
    <mergeCell ref="J40:J41"/>
    <mergeCell ref="A42:A53"/>
    <mergeCell ref="B42:B53"/>
    <mergeCell ref="C42:C53"/>
    <mergeCell ref="D42:D53"/>
    <mergeCell ref="F42:F53"/>
    <mergeCell ref="G42:G53"/>
    <mergeCell ref="A54:A56"/>
    <mergeCell ref="B54:B56"/>
    <mergeCell ref="C54:C56"/>
    <mergeCell ref="D54:D56"/>
    <mergeCell ref="E54:E56"/>
    <mergeCell ref="F54:F56"/>
    <mergeCell ref="G54:G56"/>
    <mergeCell ref="F40:F41"/>
    <mergeCell ref="G40:G41"/>
    <mergeCell ref="H40:H41"/>
    <mergeCell ref="G29:G30"/>
    <mergeCell ref="A31:A33"/>
    <mergeCell ref="B31:B33"/>
    <mergeCell ref="C31:C33"/>
    <mergeCell ref="D31:D33"/>
    <mergeCell ref="E31:E33"/>
    <mergeCell ref="F31:F33"/>
    <mergeCell ref="F36:F37"/>
    <mergeCell ref="A57:A58"/>
    <mergeCell ref="B57:B58"/>
    <mergeCell ref="C57:C58"/>
    <mergeCell ref="D57:D58"/>
    <mergeCell ref="E57:E58"/>
    <mergeCell ref="F57:F58"/>
    <mergeCell ref="G57:G58"/>
    <mergeCell ref="C40:C41"/>
    <mergeCell ref="D40:D41"/>
    <mergeCell ref="E40:E41"/>
    <mergeCell ref="F29:F30"/>
    <mergeCell ref="A36:A37"/>
    <mergeCell ref="B36:B37"/>
    <mergeCell ref="C36:C37"/>
    <mergeCell ref="D36:D37"/>
    <mergeCell ref="E36:E37"/>
    <mergeCell ref="G17:G19"/>
    <mergeCell ref="A20:A22"/>
    <mergeCell ref="B20:B22"/>
    <mergeCell ref="C20:C22"/>
    <mergeCell ref="D20:D22"/>
    <mergeCell ref="E20:E22"/>
    <mergeCell ref="F20:F22"/>
    <mergeCell ref="G20:G22"/>
    <mergeCell ref="A23:A25"/>
    <mergeCell ref="B23:B25"/>
    <mergeCell ref="C23:C25"/>
    <mergeCell ref="D23:D25"/>
    <mergeCell ref="E23:E25"/>
    <mergeCell ref="F23:F25"/>
    <mergeCell ref="G23:G25"/>
    <mergeCell ref="F26:F27"/>
    <mergeCell ref="A28:A30"/>
    <mergeCell ref="B28:B30"/>
    <mergeCell ref="C28:C30"/>
    <mergeCell ref="D28:D30"/>
    <mergeCell ref="E29:E30"/>
    <mergeCell ref="F10:F11"/>
    <mergeCell ref="F13:F14"/>
    <mergeCell ref="A15:A16"/>
    <mergeCell ref="B15:B16"/>
    <mergeCell ref="C15:C16"/>
    <mergeCell ref="D15:D16"/>
    <mergeCell ref="E15:E16"/>
    <mergeCell ref="F15:F16"/>
    <mergeCell ref="A17:A19"/>
    <mergeCell ref="B17:B19"/>
    <mergeCell ref="C17:C19"/>
    <mergeCell ref="D17:D19"/>
    <mergeCell ref="E17:E19"/>
    <mergeCell ref="F17:F19"/>
    <mergeCell ref="A38:A39"/>
    <mergeCell ref="B38:B39"/>
    <mergeCell ref="C38:C39"/>
    <mergeCell ref="D38:D39"/>
    <mergeCell ref="E38:E39"/>
    <mergeCell ref="A40:A41"/>
    <mergeCell ref="B40:B41"/>
    <mergeCell ref="A8:A9"/>
    <mergeCell ref="B8:B9"/>
    <mergeCell ref="C8:C9"/>
    <mergeCell ref="D8:D9"/>
    <mergeCell ref="E8:E9"/>
    <mergeCell ref="A26:A27"/>
    <mergeCell ref="B26:B27"/>
    <mergeCell ref="C26:C27"/>
    <mergeCell ref="D26:D27"/>
    <mergeCell ref="E26:E27"/>
    <mergeCell ref="F8:F9"/>
    <mergeCell ref="A10:A11"/>
    <mergeCell ref="B10:B11"/>
    <mergeCell ref="C10:C11"/>
    <mergeCell ref="D10:D11"/>
    <mergeCell ref="E10:E11"/>
    <mergeCell ref="A1:F1"/>
    <mergeCell ref="A2:F2"/>
    <mergeCell ref="A3:Q3"/>
    <mergeCell ref="E4:P4"/>
    <mergeCell ref="A6:E6"/>
    <mergeCell ref="F6:F7"/>
    <mergeCell ref="G6:G7"/>
    <mergeCell ref="H6:L6"/>
    <mergeCell ref="M6:O6"/>
    <mergeCell ref="P6:Q6"/>
  </mergeCells>
  <pageMargins left="0.70866141732283472" right="0.70866141732283472" top="0.74803149606299213" bottom="0.74803149606299213" header="0.31496062992125984" footer="0.31496062992125984"/>
  <pageSetup paperSize="9" scale="7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76"/>
  <sheetViews>
    <sheetView workbookViewId="0">
      <selection activeCell="D64" sqref="A64:XFD75"/>
    </sheetView>
  </sheetViews>
  <sheetFormatPr defaultRowHeight="15"/>
  <cols>
    <col min="1" max="1" width="8.140625" customWidth="1"/>
    <col min="2" max="2" width="8.85546875" customWidth="1"/>
    <col min="3" max="3" width="20.140625" customWidth="1"/>
    <col min="4" max="4" width="38.7109375" customWidth="1"/>
    <col min="5" max="5" width="20.28515625" style="238" customWidth="1"/>
    <col min="6" max="6" width="18.7109375" style="238" customWidth="1"/>
    <col min="7" max="7" width="21.42578125" style="238" customWidth="1"/>
    <col min="253" max="253" width="5" customWidth="1"/>
    <col min="254" max="254" width="5.42578125" customWidth="1"/>
    <col min="255" max="255" width="20.140625" customWidth="1"/>
    <col min="256" max="256" width="38.7109375" customWidth="1"/>
    <col min="257" max="262" width="10.7109375" customWidth="1"/>
    <col min="509" max="509" width="5" customWidth="1"/>
    <col min="510" max="510" width="5.42578125" customWidth="1"/>
    <col min="511" max="511" width="20.140625" customWidth="1"/>
    <col min="512" max="512" width="38.7109375" customWidth="1"/>
    <col min="513" max="518" width="10.7109375" customWidth="1"/>
    <col min="765" max="765" width="5" customWidth="1"/>
    <col min="766" max="766" width="5.42578125" customWidth="1"/>
    <col min="767" max="767" width="20.140625" customWidth="1"/>
    <col min="768" max="768" width="38.7109375" customWidth="1"/>
    <col min="769" max="774" width="10.7109375" customWidth="1"/>
    <col min="1021" max="1021" width="5" customWidth="1"/>
    <col min="1022" max="1022" width="5.42578125" customWidth="1"/>
    <col min="1023" max="1023" width="20.140625" customWidth="1"/>
    <col min="1024" max="1024" width="38.7109375" customWidth="1"/>
    <col min="1025" max="1030" width="10.7109375" customWidth="1"/>
    <col min="1277" max="1277" width="5" customWidth="1"/>
    <col min="1278" max="1278" width="5.42578125" customWidth="1"/>
    <col min="1279" max="1279" width="20.140625" customWidth="1"/>
    <col min="1280" max="1280" width="38.7109375" customWidth="1"/>
    <col min="1281" max="1286" width="10.7109375" customWidth="1"/>
    <col min="1533" max="1533" width="5" customWidth="1"/>
    <col min="1534" max="1534" width="5.42578125" customWidth="1"/>
    <col min="1535" max="1535" width="20.140625" customWidth="1"/>
    <col min="1536" max="1536" width="38.7109375" customWidth="1"/>
    <col min="1537" max="1542" width="10.7109375" customWidth="1"/>
    <col min="1789" max="1789" width="5" customWidth="1"/>
    <col min="1790" max="1790" width="5.42578125" customWidth="1"/>
    <col min="1791" max="1791" width="20.140625" customWidth="1"/>
    <col min="1792" max="1792" width="38.7109375" customWidth="1"/>
    <col min="1793" max="1798" width="10.7109375" customWidth="1"/>
    <col min="2045" max="2045" width="5" customWidth="1"/>
    <col min="2046" max="2046" width="5.42578125" customWidth="1"/>
    <col min="2047" max="2047" width="20.140625" customWidth="1"/>
    <col min="2048" max="2048" width="38.7109375" customWidth="1"/>
    <col min="2049" max="2054" width="10.7109375" customWidth="1"/>
    <col min="2301" max="2301" width="5" customWidth="1"/>
    <col min="2302" max="2302" width="5.42578125" customWidth="1"/>
    <col min="2303" max="2303" width="20.140625" customWidth="1"/>
    <col min="2304" max="2304" width="38.7109375" customWidth="1"/>
    <col min="2305" max="2310" width="10.7109375" customWidth="1"/>
    <col min="2557" max="2557" width="5" customWidth="1"/>
    <col min="2558" max="2558" width="5.42578125" customWidth="1"/>
    <col min="2559" max="2559" width="20.140625" customWidth="1"/>
    <col min="2560" max="2560" width="38.7109375" customWidth="1"/>
    <col min="2561" max="2566" width="10.7109375" customWidth="1"/>
    <col min="2813" max="2813" width="5" customWidth="1"/>
    <col min="2814" max="2814" width="5.42578125" customWidth="1"/>
    <col min="2815" max="2815" width="20.140625" customWidth="1"/>
    <col min="2816" max="2816" width="38.7109375" customWidth="1"/>
    <col min="2817" max="2822" width="10.7109375" customWidth="1"/>
    <col min="3069" max="3069" width="5" customWidth="1"/>
    <col min="3070" max="3070" width="5.42578125" customWidth="1"/>
    <col min="3071" max="3071" width="20.140625" customWidth="1"/>
    <col min="3072" max="3072" width="38.7109375" customWidth="1"/>
    <col min="3073" max="3078" width="10.7109375" customWidth="1"/>
    <col min="3325" max="3325" width="5" customWidth="1"/>
    <col min="3326" max="3326" width="5.42578125" customWidth="1"/>
    <col min="3327" max="3327" width="20.140625" customWidth="1"/>
    <col min="3328" max="3328" width="38.7109375" customWidth="1"/>
    <col min="3329" max="3334" width="10.7109375" customWidth="1"/>
    <col min="3581" max="3581" width="5" customWidth="1"/>
    <col min="3582" max="3582" width="5.42578125" customWidth="1"/>
    <col min="3583" max="3583" width="20.140625" customWidth="1"/>
    <col min="3584" max="3584" width="38.7109375" customWidth="1"/>
    <col min="3585" max="3590" width="10.7109375" customWidth="1"/>
    <col min="3837" max="3837" width="5" customWidth="1"/>
    <col min="3838" max="3838" width="5.42578125" customWidth="1"/>
    <col min="3839" max="3839" width="20.140625" customWidth="1"/>
    <col min="3840" max="3840" width="38.7109375" customWidth="1"/>
    <col min="3841" max="3846" width="10.7109375" customWidth="1"/>
    <col min="4093" max="4093" width="5" customWidth="1"/>
    <col min="4094" max="4094" width="5.42578125" customWidth="1"/>
    <col min="4095" max="4095" width="20.140625" customWidth="1"/>
    <col min="4096" max="4096" width="38.7109375" customWidth="1"/>
    <col min="4097" max="4102" width="10.7109375" customWidth="1"/>
    <col min="4349" max="4349" width="5" customWidth="1"/>
    <col min="4350" max="4350" width="5.42578125" customWidth="1"/>
    <col min="4351" max="4351" width="20.140625" customWidth="1"/>
    <col min="4352" max="4352" width="38.7109375" customWidth="1"/>
    <col min="4353" max="4358" width="10.7109375" customWidth="1"/>
    <col min="4605" max="4605" width="5" customWidth="1"/>
    <col min="4606" max="4606" width="5.42578125" customWidth="1"/>
    <col min="4607" max="4607" width="20.140625" customWidth="1"/>
    <col min="4608" max="4608" width="38.7109375" customWidth="1"/>
    <col min="4609" max="4614" width="10.7109375" customWidth="1"/>
    <col min="4861" max="4861" width="5" customWidth="1"/>
    <col min="4862" max="4862" width="5.42578125" customWidth="1"/>
    <col min="4863" max="4863" width="20.140625" customWidth="1"/>
    <col min="4864" max="4864" width="38.7109375" customWidth="1"/>
    <col min="4865" max="4870" width="10.7109375" customWidth="1"/>
    <col min="5117" max="5117" width="5" customWidth="1"/>
    <col min="5118" max="5118" width="5.42578125" customWidth="1"/>
    <col min="5119" max="5119" width="20.140625" customWidth="1"/>
    <col min="5120" max="5120" width="38.7109375" customWidth="1"/>
    <col min="5121" max="5126" width="10.7109375" customWidth="1"/>
    <col min="5373" max="5373" width="5" customWidth="1"/>
    <col min="5374" max="5374" width="5.42578125" customWidth="1"/>
    <col min="5375" max="5375" width="20.140625" customWidth="1"/>
    <col min="5376" max="5376" width="38.7109375" customWidth="1"/>
    <col min="5377" max="5382" width="10.7109375" customWidth="1"/>
    <col min="5629" max="5629" width="5" customWidth="1"/>
    <col min="5630" max="5630" width="5.42578125" customWidth="1"/>
    <col min="5631" max="5631" width="20.140625" customWidth="1"/>
    <col min="5632" max="5632" width="38.7109375" customWidth="1"/>
    <col min="5633" max="5638" width="10.7109375" customWidth="1"/>
    <col min="5885" max="5885" width="5" customWidth="1"/>
    <col min="5886" max="5886" width="5.42578125" customWidth="1"/>
    <col min="5887" max="5887" width="20.140625" customWidth="1"/>
    <col min="5888" max="5888" width="38.7109375" customWidth="1"/>
    <col min="5889" max="5894" width="10.7109375" customWidth="1"/>
    <col min="6141" max="6141" width="5" customWidth="1"/>
    <col min="6142" max="6142" width="5.42578125" customWidth="1"/>
    <col min="6143" max="6143" width="20.140625" customWidth="1"/>
    <col min="6144" max="6144" width="38.7109375" customWidth="1"/>
    <col min="6145" max="6150" width="10.7109375" customWidth="1"/>
    <col min="6397" max="6397" width="5" customWidth="1"/>
    <col min="6398" max="6398" width="5.42578125" customWidth="1"/>
    <col min="6399" max="6399" width="20.140625" customWidth="1"/>
    <col min="6400" max="6400" width="38.7109375" customWidth="1"/>
    <col min="6401" max="6406" width="10.7109375" customWidth="1"/>
    <col min="6653" max="6653" width="5" customWidth="1"/>
    <col min="6654" max="6654" width="5.42578125" customWidth="1"/>
    <col min="6655" max="6655" width="20.140625" customWidth="1"/>
    <col min="6656" max="6656" width="38.7109375" customWidth="1"/>
    <col min="6657" max="6662" width="10.7109375" customWidth="1"/>
    <col min="6909" max="6909" width="5" customWidth="1"/>
    <col min="6910" max="6910" width="5.42578125" customWidth="1"/>
    <col min="6911" max="6911" width="20.140625" customWidth="1"/>
    <col min="6912" max="6912" width="38.7109375" customWidth="1"/>
    <col min="6913" max="6918" width="10.7109375" customWidth="1"/>
    <col min="7165" max="7165" width="5" customWidth="1"/>
    <col min="7166" max="7166" width="5.42578125" customWidth="1"/>
    <col min="7167" max="7167" width="20.140625" customWidth="1"/>
    <col min="7168" max="7168" width="38.7109375" customWidth="1"/>
    <col min="7169" max="7174" width="10.7109375" customWidth="1"/>
    <col min="7421" max="7421" width="5" customWidth="1"/>
    <col min="7422" max="7422" width="5.42578125" customWidth="1"/>
    <col min="7423" max="7423" width="20.140625" customWidth="1"/>
    <col min="7424" max="7424" width="38.7109375" customWidth="1"/>
    <col min="7425" max="7430" width="10.7109375" customWidth="1"/>
    <col min="7677" max="7677" width="5" customWidth="1"/>
    <col min="7678" max="7678" width="5.42578125" customWidth="1"/>
    <col min="7679" max="7679" width="20.140625" customWidth="1"/>
    <col min="7680" max="7680" width="38.7109375" customWidth="1"/>
    <col min="7681" max="7686" width="10.7109375" customWidth="1"/>
    <col min="7933" max="7933" width="5" customWidth="1"/>
    <col min="7934" max="7934" width="5.42578125" customWidth="1"/>
    <col min="7935" max="7935" width="20.140625" customWidth="1"/>
    <col min="7936" max="7936" width="38.7109375" customWidth="1"/>
    <col min="7937" max="7942" width="10.7109375" customWidth="1"/>
    <col min="8189" max="8189" width="5" customWidth="1"/>
    <col min="8190" max="8190" width="5.42578125" customWidth="1"/>
    <col min="8191" max="8191" width="20.140625" customWidth="1"/>
    <col min="8192" max="8192" width="38.7109375" customWidth="1"/>
    <col min="8193" max="8198" width="10.7109375" customWidth="1"/>
    <col min="8445" max="8445" width="5" customWidth="1"/>
    <col min="8446" max="8446" width="5.42578125" customWidth="1"/>
    <col min="8447" max="8447" width="20.140625" customWidth="1"/>
    <col min="8448" max="8448" width="38.7109375" customWidth="1"/>
    <col min="8449" max="8454" width="10.7109375" customWidth="1"/>
    <col min="8701" max="8701" width="5" customWidth="1"/>
    <col min="8702" max="8702" width="5.42578125" customWidth="1"/>
    <col min="8703" max="8703" width="20.140625" customWidth="1"/>
    <col min="8704" max="8704" width="38.7109375" customWidth="1"/>
    <col min="8705" max="8710" width="10.7109375" customWidth="1"/>
    <col min="8957" max="8957" width="5" customWidth="1"/>
    <col min="8958" max="8958" width="5.42578125" customWidth="1"/>
    <col min="8959" max="8959" width="20.140625" customWidth="1"/>
    <col min="8960" max="8960" width="38.7109375" customWidth="1"/>
    <col min="8961" max="8966" width="10.7109375" customWidth="1"/>
    <col min="9213" max="9213" width="5" customWidth="1"/>
    <col min="9214" max="9214" width="5.42578125" customWidth="1"/>
    <col min="9215" max="9215" width="20.140625" customWidth="1"/>
    <col min="9216" max="9216" width="38.7109375" customWidth="1"/>
    <col min="9217" max="9222" width="10.7109375" customWidth="1"/>
    <col min="9469" max="9469" width="5" customWidth="1"/>
    <col min="9470" max="9470" width="5.42578125" customWidth="1"/>
    <col min="9471" max="9471" width="20.140625" customWidth="1"/>
    <col min="9472" max="9472" width="38.7109375" customWidth="1"/>
    <col min="9473" max="9478" width="10.7109375" customWidth="1"/>
    <col min="9725" max="9725" width="5" customWidth="1"/>
    <col min="9726" max="9726" width="5.42578125" customWidth="1"/>
    <col min="9727" max="9727" width="20.140625" customWidth="1"/>
    <col min="9728" max="9728" width="38.7109375" customWidth="1"/>
    <col min="9729" max="9734" width="10.7109375" customWidth="1"/>
    <col min="9981" max="9981" width="5" customWidth="1"/>
    <col min="9982" max="9982" width="5.42578125" customWidth="1"/>
    <col min="9983" max="9983" width="20.140625" customWidth="1"/>
    <col min="9984" max="9984" width="38.7109375" customWidth="1"/>
    <col min="9985" max="9990" width="10.7109375" customWidth="1"/>
    <col min="10237" max="10237" width="5" customWidth="1"/>
    <col min="10238" max="10238" width="5.42578125" customWidth="1"/>
    <col min="10239" max="10239" width="20.140625" customWidth="1"/>
    <col min="10240" max="10240" width="38.7109375" customWidth="1"/>
    <col min="10241" max="10246" width="10.7109375" customWidth="1"/>
    <col min="10493" max="10493" width="5" customWidth="1"/>
    <col min="10494" max="10494" width="5.42578125" customWidth="1"/>
    <col min="10495" max="10495" width="20.140625" customWidth="1"/>
    <col min="10496" max="10496" width="38.7109375" customWidth="1"/>
    <col min="10497" max="10502" width="10.7109375" customWidth="1"/>
    <col min="10749" max="10749" width="5" customWidth="1"/>
    <col min="10750" max="10750" width="5.42578125" customWidth="1"/>
    <col min="10751" max="10751" width="20.140625" customWidth="1"/>
    <col min="10752" max="10752" width="38.7109375" customWidth="1"/>
    <col min="10753" max="10758" width="10.7109375" customWidth="1"/>
    <col min="11005" max="11005" width="5" customWidth="1"/>
    <col min="11006" max="11006" width="5.42578125" customWidth="1"/>
    <col min="11007" max="11007" width="20.140625" customWidth="1"/>
    <col min="11008" max="11008" width="38.7109375" customWidth="1"/>
    <col min="11009" max="11014" width="10.7109375" customWidth="1"/>
    <col min="11261" max="11261" width="5" customWidth="1"/>
    <col min="11262" max="11262" width="5.42578125" customWidth="1"/>
    <col min="11263" max="11263" width="20.140625" customWidth="1"/>
    <col min="11264" max="11264" width="38.7109375" customWidth="1"/>
    <col min="11265" max="11270" width="10.7109375" customWidth="1"/>
    <col min="11517" max="11517" width="5" customWidth="1"/>
    <col min="11518" max="11518" width="5.42578125" customWidth="1"/>
    <col min="11519" max="11519" width="20.140625" customWidth="1"/>
    <col min="11520" max="11520" width="38.7109375" customWidth="1"/>
    <col min="11521" max="11526" width="10.7109375" customWidth="1"/>
    <col min="11773" max="11773" width="5" customWidth="1"/>
    <col min="11774" max="11774" width="5.42578125" customWidth="1"/>
    <col min="11775" max="11775" width="20.140625" customWidth="1"/>
    <col min="11776" max="11776" width="38.7109375" customWidth="1"/>
    <col min="11777" max="11782" width="10.7109375" customWidth="1"/>
    <col min="12029" max="12029" width="5" customWidth="1"/>
    <col min="12030" max="12030" width="5.42578125" customWidth="1"/>
    <col min="12031" max="12031" width="20.140625" customWidth="1"/>
    <col min="12032" max="12032" width="38.7109375" customWidth="1"/>
    <col min="12033" max="12038" width="10.7109375" customWidth="1"/>
    <col min="12285" max="12285" width="5" customWidth="1"/>
    <col min="12286" max="12286" width="5.42578125" customWidth="1"/>
    <col min="12287" max="12287" width="20.140625" customWidth="1"/>
    <col min="12288" max="12288" width="38.7109375" customWidth="1"/>
    <col min="12289" max="12294" width="10.7109375" customWidth="1"/>
    <col min="12541" max="12541" width="5" customWidth="1"/>
    <col min="12542" max="12542" width="5.42578125" customWidth="1"/>
    <col min="12543" max="12543" width="20.140625" customWidth="1"/>
    <col min="12544" max="12544" width="38.7109375" customWidth="1"/>
    <col min="12545" max="12550" width="10.7109375" customWidth="1"/>
    <col min="12797" max="12797" width="5" customWidth="1"/>
    <col min="12798" max="12798" width="5.42578125" customWidth="1"/>
    <col min="12799" max="12799" width="20.140625" customWidth="1"/>
    <col min="12800" max="12800" width="38.7109375" customWidth="1"/>
    <col min="12801" max="12806" width="10.7109375" customWidth="1"/>
    <col min="13053" max="13053" width="5" customWidth="1"/>
    <col min="13054" max="13054" width="5.42578125" customWidth="1"/>
    <col min="13055" max="13055" width="20.140625" customWidth="1"/>
    <col min="13056" max="13056" width="38.7109375" customWidth="1"/>
    <col min="13057" max="13062" width="10.7109375" customWidth="1"/>
    <col min="13309" max="13309" width="5" customWidth="1"/>
    <col min="13310" max="13310" width="5.42578125" customWidth="1"/>
    <col min="13311" max="13311" width="20.140625" customWidth="1"/>
    <col min="13312" max="13312" width="38.7109375" customWidth="1"/>
    <col min="13313" max="13318" width="10.7109375" customWidth="1"/>
    <col min="13565" max="13565" width="5" customWidth="1"/>
    <col min="13566" max="13566" width="5.42578125" customWidth="1"/>
    <col min="13567" max="13567" width="20.140625" customWidth="1"/>
    <col min="13568" max="13568" width="38.7109375" customWidth="1"/>
    <col min="13569" max="13574" width="10.7109375" customWidth="1"/>
    <col min="13821" max="13821" width="5" customWidth="1"/>
    <col min="13822" max="13822" width="5.42578125" customWidth="1"/>
    <col min="13823" max="13823" width="20.140625" customWidth="1"/>
    <col min="13824" max="13824" width="38.7109375" customWidth="1"/>
    <col min="13825" max="13830" width="10.7109375" customWidth="1"/>
    <col min="14077" max="14077" width="5" customWidth="1"/>
    <col min="14078" max="14078" width="5.42578125" customWidth="1"/>
    <col min="14079" max="14079" width="20.140625" customWidth="1"/>
    <col min="14080" max="14080" width="38.7109375" customWidth="1"/>
    <col min="14081" max="14086" width="10.7109375" customWidth="1"/>
    <col min="14333" max="14333" width="5" customWidth="1"/>
    <col min="14334" max="14334" width="5.42578125" customWidth="1"/>
    <col min="14335" max="14335" width="20.140625" customWidth="1"/>
    <col min="14336" max="14336" width="38.7109375" customWidth="1"/>
    <col min="14337" max="14342" width="10.7109375" customWidth="1"/>
    <col min="14589" max="14589" width="5" customWidth="1"/>
    <col min="14590" max="14590" width="5.42578125" customWidth="1"/>
    <col min="14591" max="14591" width="20.140625" customWidth="1"/>
    <col min="14592" max="14592" width="38.7109375" customWidth="1"/>
    <col min="14593" max="14598" width="10.7109375" customWidth="1"/>
    <col min="14845" max="14845" width="5" customWidth="1"/>
    <col min="14846" max="14846" width="5.42578125" customWidth="1"/>
    <col min="14847" max="14847" width="20.140625" customWidth="1"/>
    <col min="14848" max="14848" width="38.7109375" customWidth="1"/>
    <col min="14849" max="14854" width="10.7109375" customWidth="1"/>
    <col min="15101" max="15101" width="5" customWidth="1"/>
    <col min="15102" max="15102" width="5.42578125" customWidth="1"/>
    <col min="15103" max="15103" width="20.140625" customWidth="1"/>
    <col min="15104" max="15104" width="38.7109375" customWidth="1"/>
    <col min="15105" max="15110" width="10.7109375" customWidth="1"/>
    <col min="15357" max="15357" width="5" customWidth="1"/>
    <col min="15358" max="15358" width="5.42578125" customWidth="1"/>
    <col min="15359" max="15359" width="20.140625" customWidth="1"/>
    <col min="15360" max="15360" width="38.7109375" customWidth="1"/>
    <col min="15361" max="15366" width="10.7109375" customWidth="1"/>
    <col min="15613" max="15613" width="5" customWidth="1"/>
    <col min="15614" max="15614" width="5.42578125" customWidth="1"/>
    <col min="15615" max="15615" width="20.140625" customWidth="1"/>
    <col min="15616" max="15616" width="38.7109375" customWidth="1"/>
    <col min="15617" max="15622" width="10.7109375" customWidth="1"/>
    <col min="15869" max="15869" width="5" customWidth="1"/>
    <col min="15870" max="15870" width="5.42578125" customWidth="1"/>
    <col min="15871" max="15871" width="20.140625" customWidth="1"/>
    <col min="15872" max="15872" width="38.7109375" customWidth="1"/>
    <col min="15873" max="15878" width="10.7109375" customWidth="1"/>
    <col min="16125" max="16125" width="5" customWidth="1"/>
    <col min="16126" max="16126" width="5.42578125" customWidth="1"/>
    <col min="16127" max="16127" width="20.140625" customWidth="1"/>
    <col min="16128" max="16128" width="38.7109375" customWidth="1"/>
    <col min="16129" max="16134" width="10.7109375" customWidth="1"/>
  </cols>
  <sheetData>
    <row r="1" spans="1:7" ht="18.75">
      <c r="A1" s="332" t="s">
        <v>25</v>
      </c>
      <c r="B1" s="332"/>
      <c r="C1" s="332"/>
      <c r="D1" s="142"/>
      <c r="E1" s="143"/>
      <c r="F1" s="143"/>
      <c r="G1" s="144"/>
    </row>
    <row r="2" spans="1:7" ht="68.25" customHeight="1">
      <c r="A2" s="329" t="s">
        <v>346</v>
      </c>
      <c r="B2" s="330"/>
      <c r="C2" s="330"/>
      <c r="D2" s="330"/>
      <c r="E2" s="330"/>
      <c r="F2" s="330"/>
      <c r="G2" s="330"/>
    </row>
    <row r="3" spans="1:7" ht="26.25" customHeight="1">
      <c r="A3" s="229"/>
      <c r="B3" s="329" t="s">
        <v>377</v>
      </c>
      <c r="C3" s="331"/>
      <c r="D3" s="331"/>
      <c r="E3" s="331"/>
      <c r="F3" s="331"/>
      <c r="G3" s="331"/>
    </row>
    <row r="4" spans="1:7" ht="16.5" hidden="1" customHeight="1">
      <c r="A4" s="145"/>
      <c r="B4" s="145"/>
      <c r="C4" s="145"/>
      <c r="D4" s="145"/>
      <c r="E4" s="146"/>
      <c r="F4" s="146"/>
      <c r="G4" s="146"/>
    </row>
    <row r="5" spans="1:7" ht="18" customHeight="1">
      <c r="A5" s="333" t="s">
        <v>0</v>
      </c>
      <c r="B5" s="334"/>
      <c r="C5" s="333" t="s">
        <v>20</v>
      </c>
      <c r="D5" s="333" t="s">
        <v>289</v>
      </c>
      <c r="E5" s="277" t="s">
        <v>290</v>
      </c>
      <c r="F5" s="335"/>
      <c r="G5" s="336" t="s">
        <v>291</v>
      </c>
    </row>
    <row r="6" spans="1:7" ht="15" customHeight="1">
      <c r="A6" s="333"/>
      <c r="B6" s="334"/>
      <c r="C6" s="334" t="s">
        <v>9</v>
      </c>
      <c r="D6" s="334"/>
      <c r="E6" s="279" t="s">
        <v>292</v>
      </c>
      <c r="F6" s="279" t="s">
        <v>293</v>
      </c>
      <c r="G6" s="337"/>
    </row>
    <row r="7" spans="1:7" ht="15" customHeight="1">
      <c r="A7" s="230" t="s">
        <v>5</v>
      </c>
      <c r="B7" s="230" t="s">
        <v>6</v>
      </c>
      <c r="C7" s="334"/>
      <c r="D7" s="334"/>
      <c r="E7" s="279"/>
      <c r="F7" s="339"/>
      <c r="G7" s="338"/>
    </row>
    <row r="8" spans="1:7" ht="15" customHeight="1">
      <c r="A8" s="230"/>
      <c r="B8" s="230"/>
      <c r="C8" s="340" t="s">
        <v>294</v>
      </c>
      <c r="D8" s="147" t="s">
        <v>15</v>
      </c>
      <c r="E8" s="148">
        <f>E9+E14+E15</f>
        <v>155795.30000000005</v>
      </c>
      <c r="F8" s="148">
        <f>F9+F14+F15</f>
        <v>72022.600000000006</v>
      </c>
      <c r="G8" s="148">
        <f>F8/E8*100</f>
        <v>46.228994071066317</v>
      </c>
    </row>
    <row r="9" spans="1:7" ht="15" customHeight="1">
      <c r="A9" s="230"/>
      <c r="B9" s="230"/>
      <c r="C9" s="340"/>
      <c r="D9" s="154" t="s">
        <v>295</v>
      </c>
      <c r="E9" s="149">
        <f>E11+E12+E13</f>
        <v>133792.10000000003</v>
      </c>
      <c r="F9" s="149">
        <f>F11+F12+F13</f>
        <v>61825.4</v>
      </c>
      <c r="G9" s="149">
        <f>F9/E9*100</f>
        <v>46.210052760962704</v>
      </c>
    </row>
    <row r="10" spans="1:7" ht="15.75">
      <c r="A10" s="230"/>
      <c r="B10" s="230"/>
      <c r="C10" s="340"/>
      <c r="D10" s="151" t="s">
        <v>296</v>
      </c>
      <c r="E10" s="149"/>
      <c r="F10" s="149"/>
      <c r="G10" s="149"/>
    </row>
    <row r="11" spans="1:7" ht="31.5">
      <c r="A11" s="230"/>
      <c r="B11" s="230"/>
      <c r="C11" s="340"/>
      <c r="D11" s="151" t="s">
        <v>297</v>
      </c>
      <c r="E11" s="149">
        <f>E19+E27+E37+E48+E56</f>
        <v>133396.90000000002</v>
      </c>
      <c r="F11" s="149">
        <f>F19+F27+F37+F48+F56</f>
        <v>61430.200000000004</v>
      </c>
      <c r="G11" s="149">
        <f>F11/E11*100</f>
        <v>46.050695331000938</v>
      </c>
    </row>
    <row r="12" spans="1:7" ht="31.5">
      <c r="A12" s="230"/>
      <c r="B12" s="230"/>
      <c r="C12" s="340"/>
      <c r="D12" s="151" t="s">
        <v>298</v>
      </c>
      <c r="E12" s="149">
        <f>E20+E28+E38+E49+E57</f>
        <v>0</v>
      </c>
      <c r="F12" s="149">
        <f>F20+F28+F38+F49+F57</f>
        <v>0</v>
      </c>
      <c r="G12" s="149">
        <v>0</v>
      </c>
    </row>
    <row r="13" spans="1:7" ht="31.5">
      <c r="A13" s="230"/>
      <c r="B13" s="230"/>
      <c r="C13" s="340"/>
      <c r="D13" s="151" t="s">
        <v>299</v>
      </c>
      <c r="E13" s="149">
        <f>E21+E30+E41+E50+E60</f>
        <v>395.2</v>
      </c>
      <c r="F13" s="149">
        <f>F21+F30+F41+F50+F60</f>
        <v>395.2</v>
      </c>
      <c r="G13" s="149">
        <f>F13/E13*100</f>
        <v>100</v>
      </c>
    </row>
    <row r="14" spans="1:7" ht="47.25">
      <c r="A14" s="230"/>
      <c r="B14" s="230"/>
      <c r="C14" s="340"/>
      <c r="D14" s="231" t="s">
        <v>300</v>
      </c>
      <c r="E14" s="149">
        <v>0</v>
      </c>
      <c r="F14" s="149">
        <v>0</v>
      </c>
      <c r="G14" s="149">
        <v>0</v>
      </c>
    </row>
    <row r="15" spans="1:7" ht="15.75">
      <c r="A15" s="230"/>
      <c r="B15" s="230"/>
      <c r="C15" s="340"/>
      <c r="D15" s="231" t="s">
        <v>301</v>
      </c>
      <c r="E15" s="149">
        <f>E23+E33+E52+E63+E44</f>
        <v>22003.200000000001</v>
      </c>
      <c r="F15" s="149">
        <f>F23+F33+F52+F63+F44</f>
        <v>10197.200000000001</v>
      </c>
      <c r="G15" s="149">
        <f>F15/E15*100</f>
        <v>46.344168121000585</v>
      </c>
    </row>
    <row r="16" spans="1:7" ht="15.75" customHeight="1">
      <c r="A16" s="341" t="s">
        <v>61</v>
      </c>
      <c r="B16" s="341" t="s">
        <v>18</v>
      </c>
      <c r="C16" s="340" t="s">
        <v>65</v>
      </c>
      <c r="D16" s="147" t="s">
        <v>15</v>
      </c>
      <c r="E16" s="148">
        <f>E17+E22+E23</f>
        <v>95932.1</v>
      </c>
      <c r="F16" s="148">
        <f>F17+F22+F23</f>
        <v>46975.4</v>
      </c>
      <c r="G16" s="148">
        <f>F16/E16*100</f>
        <v>48.967342526641239</v>
      </c>
    </row>
    <row r="17" spans="1:7" ht="15.75">
      <c r="A17" s="341"/>
      <c r="B17" s="341"/>
      <c r="C17" s="340"/>
      <c r="D17" s="154" t="s">
        <v>295</v>
      </c>
      <c r="E17" s="149">
        <f>E19+E20+E21</f>
        <v>81734.400000000009</v>
      </c>
      <c r="F17" s="149">
        <f>F19+F20+F21</f>
        <v>40286.400000000001</v>
      </c>
      <c r="G17" s="149">
        <f>F17/E17*100</f>
        <v>49.28940568475452</v>
      </c>
    </row>
    <row r="18" spans="1:7" ht="15.75">
      <c r="A18" s="341"/>
      <c r="B18" s="341"/>
      <c r="C18" s="340"/>
      <c r="D18" s="151" t="s">
        <v>296</v>
      </c>
      <c r="E18" s="149"/>
      <c r="F18" s="149"/>
      <c r="G18" s="149"/>
    </row>
    <row r="19" spans="1:7" ht="31.5">
      <c r="A19" s="341"/>
      <c r="B19" s="341"/>
      <c r="C19" s="340"/>
      <c r="D19" s="151" t="s">
        <v>297</v>
      </c>
      <c r="E19" s="149">
        <f>'[1]Форма 1+'!N11</f>
        <v>81734.400000000009</v>
      </c>
      <c r="F19" s="149">
        <f>'[1]Форма 1+'!O11</f>
        <v>40286.400000000001</v>
      </c>
      <c r="G19" s="149">
        <f>F19/E19*100</f>
        <v>49.28940568475452</v>
      </c>
    </row>
    <row r="20" spans="1:7" ht="31.5">
      <c r="A20" s="341"/>
      <c r="B20" s="341"/>
      <c r="C20" s="340"/>
      <c r="D20" s="151" t="s">
        <v>298</v>
      </c>
      <c r="E20" s="149">
        <v>0</v>
      </c>
      <c r="F20" s="149">
        <v>0</v>
      </c>
      <c r="G20" s="149">
        <v>0</v>
      </c>
    </row>
    <row r="21" spans="1:7" ht="15.75" customHeight="1">
      <c r="A21" s="341"/>
      <c r="B21" s="341"/>
      <c r="C21" s="340"/>
      <c r="D21" s="151" t="s">
        <v>299</v>
      </c>
      <c r="E21" s="149">
        <v>0</v>
      </c>
      <c r="F21" s="149">
        <v>0</v>
      </c>
      <c r="G21" s="149">
        <v>0</v>
      </c>
    </row>
    <row r="22" spans="1:7" ht="47.25">
      <c r="A22" s="341"/>
      <c r="B22" s="341"/>
      <c r="C22" s="340"/>
      <c r="D22" s="231" t="s">
        <v>300</v>
      </c>
      <c r="E22" s="149">
        <v>0</v>
      </c>
      <c r="F22" s="149">
        <v>0</v>
      </c>
      <c r="G22" s="149">
        <v>0</v>
      </c>
    </row>
    <row r="23" spans="1:7" ht="15.75">
      <c r="A23" s="342"/>
      <c r="B23" s="342"/>
      <c r="C23" s="340"/>
      <c r="D23" s="231" t="s">
        <v>301</v>
      </c>
      <c r="E23" s="149">
        <v>14197.7</v>
      </c>
      <c r="F23" s="149">
        <v>6689</v>
      </c>
      <c r="G23" s="149">
        <f>F23/E23*100</f>
        <v>47.113264824584263</v>
      </c>
    </row>
    <row r="24" spans="1:7" ht="15.75" customHeight="1">
      <c r="A24" s="341" t="s">
        <v>61</v>
      </c>
      <c r="B24" s="341" t="s">
        <v>19</v>
      </c>
      <c r="C24" s="340" t="s">
        <v>71</v>
      </c>
      <c r="D24" s="147" t="s">
        <v>15</v>
      </c>
      <c r="E24" s="148">
        <f>E25+E32+E33</f>
        <v>33613.4</v>
      </c>
      <c r="F24" s="148">
        <f>F25+F32+F33</f>
        <v>13819.400000000001</v>
      </c>
      <c r="G24" s="148">
        <f>F24/E24*100</f>
        <v>41.112770502240181</v>
      </c>
    </row>
    <row r="25" spans="1:7" ht="15.75">
      <c r="A25" s="341"/>
      <c r="B25" s="341"/>
      <c r="C25" s="340"/>
      <c r="D25" s="154" t="s">
        <v>295</v>
      </c>
      <c r="E25" s="149">
        <f>E27+E28+E30</f>
        <v>30482.600000000002</v>
      </c>
      <c r="F25" s="149">
        <f>F27+F28+F30</f>
        <v>12936.400000000001</v>
      </c>
      <c r="G25" s="149">
        <f>F25/E25*100</f>
        <v>42.438637124129833</v>
      </c>
    </row>
    <row r="26" spans="1:7" ht="15.75">
      <c r="A26" s="341"/>
      <c r="B26" s="341"/>
      <c r="C26" s="340"/>
      <c r="D26" s="151" t="s">
        <v>296</v>
      </c>
      <c r="E26" s="149"/>
      <c r="F26" s="149"/>
      <c r="G26" s="149"/>
    </row>
    <row r="27" spans="1:7" ht="31.5">
      <c r="A27" s="341"/>
      <c r="B27" s="341"/>
      <c r="C27" s="340"/>
      <c r="D27" s="151" t="s">
        <v>297</v>
      </c>
      <c r="E27" s="149">
        <f>'[1]Форма 1+'!N16-E30</f>
        <v>30087.4</v>
      </c>
      <c r="F27" s="149">
        <f>'[1]Форма 1+'!O16-F30</f>
        <v>12541.2</v>
      </c>
      <c r="G27" s="149">
        <f t="shared" ref="G27:G33" si="0">F27/E27*100</f>
        <v>41.682564794565167</v>
      </c>
    </row>
    <row r="28" spans="1:7" ht="31.5">
      <c r="A28" s="341"/>
      <c r="B28" s="341"/>
      <c r="C28" s="340"/>
      <c r="D28" s="151" t="s">
        <v>298</v>
      </c>
      <c r="E28" s="149">
        <v>0</v>
      </c>
      <c r="F28" s="149"/>
      <c r="G28" s="149"/>
    </row>
    <row r="29" spans="1:7" ht="31.5" hidden="1">
      <c r="A29" s="341"/>
      <c r="B29" s="341"/>
      <c r="C29" s="340"/>
      <c r="D29" s="151" t="s">
        <v>302</v>
      </c>
      <c r="E29" s="149"/>
      <c r="F29" s="149"/>
      <c r="G29" s="149" t="e">
        <f t="shared" si="0"/>
        <v>#DIV/0!</v>
      </c>
    </row>
    <row r="30" spans="1:7" ht="31.5">
      <c r="A30" s="341"/>
      <c r="B30" s="341"/>
      <c r="C30" s="340"/>
      <c r="D30" s="151" t="s">
        <v>299</v>
      </c>
      <c r="E30" s="149">
        <f>'[1]Форма 1+'!N21-4</f>
        <v>395.2</v>
      </c>
      <c r="F30" s="149">
        <f>'[1]Форма 1+'!O21-4</f>
        <v>395.2</v>
      </c>
      <c r="G30" s="149">
        <f t="shared" si="0"/>
        <v>100</v>
      </c>
    </row>
    <row r="31" spans="1:7" ht="15.75" hidden="1" customHeight="1">
      <c r="A31" s="341"/>
      <c r="B31" s="341"/>
      <c r="C31" s="340"/>
      <c r="D31" s="154" t="s">
        <v>303</v>
      </c>
      <c r="E31" s="149"/>
      <c r="F31" s="149"/>
      <c r="G31" s="149" t="e">
        <f t="shared" si="0"/>
        <v>#DIV/0!</v>
      </c>
    </row>
    <row r="32" spans="1:7" ht="47.25">
      <c r="A32" s="341"/>
      <c r="B32" s="341"/>
      <c r="C32" s="340"/>
      <c r="D32" s="231" t="s">
        <v>300</v>
      </c>
      <c r="E32" s="149">
        <v>0</v>
      </c>
      <c r="F32" s="149">
        <v>0</v>
      </c>
      <c r="G32" s="149">
        <v>0</v>
      </c>
    </row>
    <row r="33" spans="1:7" ht="15.75">
      <c r="A33" s="342"/>
      <c r="B33" s="342"/>
      <c r="C33" s="340"/>
      <c r="D33" s="231" t="s">
        <v>304</v>
      </c>
      <c r="E33" s="149">
        <v>3130.8</v>
      </c>
      <c r="F33" s="149">
        <v>883</v>
      </c>
      <c r="G33" s="149">
        <f t="shared" si="0"/>
        <v>28.203654018142327</v>
      </c>
    </row>
    <row r="34" spans="1:7" ht="15.75" customHeight="1">
      <c r="A34" s="341" t="s">
        <v>61</v>
      </c>
      <c r="B34" s="341" t="s">
        <v>76</v>
      </c>
      <c r="C34" s="340" t="s">
        <v>77</v>
      </c>
      <c r="D34" s="147" t="s">
        <v>15</v>
      </c>
      <c r="E34" s="148">
        <f>E35+E43+E44</f>
        <v>13606.5</v>
      </c>
      <c r="F34" s="148">
        <f>F35+F43+F44</f>
        <v>6232.1</v>
      </c>
      <c r="G34" s="148">
        <f>F34/E34*100</f>
        <v>45.802373865431967</v>
      </c>
    </row>
    <row r="35" spans="1:7" ht="15.75">
      <c r="A35" s="341"/>
      <c r="B35" s="341"/>
      <c r="C35" s="340"/>
      <c r="D35" s="154" t="s">
        <v>295</v>
      </c>
      <c r="E35" s="149">
        <f>E37+E38+E41</f>
        <v>8931.7999999999993</v>
      </c>
      <c r="F35" s="149">
        <f>F37+F38+F41</f>
        <v>3606.9</v>
      </c>
      <c r="G35" s="149">
        <f>F35/E35*100</f>
        <v>40.382677623771244</v>
      </c>
    </row>
    <row r="36" spans="1:7" ht="15.75">
      <c r="A36" s="341"/>
      <c r="B36" s="341"/>
      <c r="C36" s="340"/>
      <c r="D36" s="151" t="s">
        <v>296</v>
      </c>
      <c r="E36" s="149"/>
      <c r="F36" s="149"/>
      <c r="G36" s="149"/>
    </row>
    <row r="37" spans="1:7" ht="31.5">
      <c r="A37" s="341"/>
      <c r="B37" s="341"/>
      <c r="C37" s="340"/>
      <c r="D37" s="151" t="s">
        <v>297</v>
      </c>
      <c r="E37" s="149">
        <f>'[1]Форма 1+'!N27-E41</f>
        <v>8931.7999999999993</v>
      </c>
      <c r="F37" s="149">
        <f>'[1]Форма 1+'!O27-F41</f>
        <v>3606.9</v>
      </c>
      <c r="G37" s="149">
        <f t="shared" ref="G37:G44" si="1">F37/E37*100</f>
        <v>40.382677623771244</v>
      </c>
    </row>
    <row r="38" spans="1:7" ht="31.5">
      <c r="A38" s="341"/>
      <c r="B38" s="341"/>
      <c r="C38" s="340"/>
      <c r="D38" s="151" t="s">
        <v>298</v>
      </c>
      <c r="E38" s="149">
        <v>0</v>
      </c>
      <c r="F38" s="149">
        <v>0</v>
      </c>
      <c r="G38" s="149">
        <v>0</v>
      </c>
    </row>
    <row r="39" spans="1:7" ht="31.5" hidden="1">
      <c r="A39" s="341"/>
      <c r="B39" s="341"/>
      <c r="C39" s="340"/>
      <c r="D39" s="151" t="s">
        <v>302</v>
      </c>
      <c r="E39" s="149"/>
      <c r="F39" s="149"/>
      <c r="G39" s="149" t="e">
        <f t="shared" si="1"/>
        <v>#DIV/0!</v>
      </c>
    </row>
    <row r="40" spans="1:7" ht="31.5" hidden="1">
      <c r="A40" s="341"/>
      <c r="B40" s="341"/>
      <c r="C40" s="340"/>
      <c r="D40" s="151" t="s">
        <v>305</v>
      </c>
      <c r="E40" s="149"/>
      <c r="F40" s="149"/>
      <c r="G40" s="149" t="e">
        <f t="shared" si="1"/>
        <v>#DIV/0!</v>
      </c>
    </row>
    <row r="41" spans="1:7" ht="31.5">
      <c r="A41" s="341"/>
      <c r="B41" s="341"/>
      <c r="C41" s="340"/>
      <c r="D41" s="151" t="s">
        <v>299</v>
      </c>
      <c r="E41" s="149">
        <v>0</v>
      </c>
      <c r="F41" s="149">
        <v>0</v>
      </c>
      <c r="G41" s="149">
        <v>0</v>
      </c>
    </row>
    <row r="42" spans="1:7" ht="15.75" hidden="1" customHeight="1">
      <c r="A42" s="341"/>
      <c r="B42" s="341"/>
      <c r="C42" s="340"/>
      <c r="D42" s="154" t="s">
        <v>303</v>
      </c>
      <c r="E42" s="149"/>
      <c r="F42" s="149"/>
      <c r="G42" s="149" t="e">
        <f t="shared" si="1"/>
        <v>#DIV/0!</v>
      </c>
    </row>
    <row r="43" spans="1:7" ht="15.75" customHeight="1">
      <c r="A43" s="341"/>
      <c r="B43" s="341"/>
      <c r="C43" s="340"/>
      <c r="D43" s="231" t="s">
        <v>300</v>
      </c>
      <c r="E43" s="149">
        <v>0</v>
      </c>
      <c r="F43" s="149">
        <v>0</v>
      </c>
      <c r="G43" s="149">
        <v>0</v>
      </c>
    </row>
    <row r="44" spans="1:7" ht="15.75">
      <c r="A44" s="342"/>
      <c r="B44" s="342"/>
      <c r="C44" s="340"/>
      <c r="D44" s="231" t="s">
        <v>304</v>
      </c>
      <c r="E44" s="149">
        <v>4674.7</v>
      </c>
      <c r="F44" s="149">
        <v>2625.2</v>
      </c>
      <c r="G44" s="149">
        <f t="shared" si="1"/>
        <v>56.157614392367428</v>
      </c>
    </row>
    <row r="45" spans="1:7" ht="15.75" hidden="1" customHeight="1">
      <c r="A45" s="343" t="s">
        <v>61</v>
      </c>
      <c r="B45" s="343" t="s">
        <v>80</v>
      </c>
      <c r="C45" s="346" t="s">
        <v>81</v>
      </c>
      <c r="D45" s="147" t="s">
        <v>15</v>
      </c>
      <c r="E45" s="148">
        <f>E46+E51+E52</f>
        <v>0</v>
      </c>
      <c r="F45" s="148">
        <f>F46+F51+F52</f>
        <v>0</v>
      </c>
      <c r="G45" s="148">
        <v>0</v>
      </c>
    </row>
    <row r="46" spans="1:7" ht="15.75" hidden="1">
      <c r="A46" s="344"/>
      <c r="B46" s="344"/>
      <c r="C46" s="347"/>
      <c r="D46" s="154" t="s">
        <v>295</v>
      </c>
      <c r="E46" s="149">
        <f>E48+E49+E50</f>
        <v>0</v>
      </c>
      <c r="F46" s="149">
        <f>F48+F49+F50</f>
        <v>0</v>
      </c>
      <c r="G46" s="149">
        <v>0</v>
      </c>
    </row>
    <row r="47" spans="1:7" ht="15.75" hidden="1">
      <c r="A47" s="344"/>
      <c r="B47" s="344"/>
      <c r="C47" s="347"/>
      <c r="D47" s="151" t="s">
        <v>296</v>
      </c>
      <c r="E47" s="149"/>
      <c r="F47" s="149"/>
      <c r="G47" s="149"/>
    </row>
    <row r="48" spans="1:7" ht="31.5" hidden="1">
      <c r="A48" s="344"/>
      <c r="B48" s="344"/>
      <c r="C48" s="347"/>
      <c r="D48" s="151" t="s">
        <v>297</v>
      </c>
      <c r="E48" s="149">
        <f>'[1]Форма 1+'!N32</f>
        <v>0</v>
      </c>
      <c r="F48" s="149">
        <f>'[1]Форма 1+'!O32</f>
        <v>0</v>
      </c>
      <c r="G48" s="149">
        <v>0</v>
      </c>
    </row>
    <row r="49" spans="1:7" ht="31.5" hidden="1">
      <c r="A49" s="344"/>
      <c r="B49" s="344"/>
      <c r="C49" s="347"/>
      <c r="D49" s="151" t="s">
        <v>298</v>
      </c>
      <c r="E49" s="149">
        <v>0</v>
      </c>
      <c r="F49" s="149">
        <v>0</v>
      </c>
      <c r="G49" s="149">
        <v>0</v>
      </c>
    </row>
    <row r="50" spans="1:7" ht="31.5" hidden="1">
      <c r="A50" s="344"/>
      <c r="B50" s="344"/>
      <c r="C50" s="347"/>
      <c r="D50" s="151" t="s">
        <v>299</v>
      </c>
      <c r="E50" s="149">
        <v>0</v>
      </c>
      <c r="F50" s="149">
        <v>0</v>
      </c>
      <c r="G50" s="149">
        <v>0</v>
      </c>
    </row>
    <row r="51" spans="1:7" ht="47.25" hidden="1">
      <c r="A51" s="344"/>
      <c r="B51" s="344"/>
      <c r="C51" s="347"/>
      <c r="D51" s="231" t="s">
        <v>300</v>
      </c>
      <c r="E51" s="149">
        <v>0</v>
      </c>
      <c r="F51" s="149">
        <v>0</v>
      </c>
      <c r="G51" s="149">
        <v>0</v>
      </c>
    </row>
    <row r="52" spans="1:7" ht="15.75" hidden="1" customHeight="1">
      <c r="A52" s="345"/>
      <c r="B52" s="345"/>
      <c r="C52" s="348"/>
      <c r="D52" s="231" t="s">
        <v>304</v>
      </c>
      <c r="E52" s="149">
        <v>0</v>
      </c>
      <c r="F52" s="149">
        <v>0</v>
      </c>
      <c r="G52" s="149">
        <v>0</v>
      </c>
    </row>
    <row r="53" spans="1:7" ht="15.75" customHeight="1">
      <c r="A53" s="341" t="s">
        <v>61</v>
      </c>
      <c r="B53" s="341" t="s">
        <v>84</v>
      </c>
      <c r="C53" s="340" t="s">
        <v>85</v>
      </c>
      <c r="D53" s="147" t="s">
        <v>15</v>
      </c>
      <c r="E53" s="155">
        <f>E54+E62+E63</f>
        <v>12643.3</v>
      </c>
      <c r="F53" s="155">
        <f>F54+F62+F63</f>
        <v>4995.7</v>
      </c>
      <c r="G53" s="148">
        <f>F53/E53*100</f>
        <v>39.512627241305672</v>
      </c>
    </row>
    <row r="54" spans="1:7" ht="15.75">
      <c r="A54" s="341"/>
      <c r="B54" s="341"/>
      <c r="C54" s="340"/>
      <c r="D54" s="154" t="s">
        <v>295</v>
      </c>
      <c r="E54" s="149">
        <f>E56+E57+E60</f>
        <v>12643.3</v>
      </c>
      <c r="F54" s="149">
        <f>F56+F57+F60</f>
        <v>4995.7</v>
      </c>
      <c r="G54" s="149">
        <f>F54/E54*100</f>
        <v>39.512627241305672</v>
      </c>
    </row>
    <row r="55" spans="1:7" ht="15.75">
      <c r="A55" s="341"/>
      <c r="B55" s="341"/>
      <c r="C55" s="340"/>
      <c r="D55" s="151" t="s">
        <v>296</v>
      </c>
      <c r="E55" s="149"/>
      <c r="F55" s="149"/>
      <c r="G55" s="149"/>
    </row>
    <row r="56" spans="1:7" ht="31.5">
      <c r="A56" s="341"/>
      <c r="B56" s="341"/>
      <c r="C56" s="340"/>
      <c r="D56" s="151" t="s">
        <v>297</v>
      </c>
      <c r="E56" s="149">
        <f>'[1]Форма 1+'!N37-E57-E60</f>
        <v>12643.3</v>
      </c>
      <c r="F56" s="149">
        <f>'[1]Форма 1+'!O37-F57-F60</f>
        <v>4995.7</v>
      </c>
      <c r="G56" s="149">
        <f t="shared" ref="G56:G61" si="2">F56/E56*100</f>
        <v>39.512627241305672</v>
      </c>
    </row>
    <row r="57" spans="1:7" ht="31.5">
      <c r="A57" s="341"/>
      <c r="B57" s="341"/>
      <c r="C57" s="340"/>
      <c r="D57" s="151" t="s">
        <v>298</v>
      </c>
      <c r="E57" s="149">
        <f>'[1]Форма 1+'!N57</f>
        <v>0</v>
      </c>
      <c r="F57" s="149">
        <f>'[1]Форма 1+'!O57</f>
        <v>0</v>
      </c>
      <c r="G57" s="149">
        <v>0</v>
      </c>
    </row>
    <row r="58" spans="1:7" ht="31.5" hidden="1">
      <c r="A58" s="341"/>
      <c r="B58" s="341"/>
      <c r="C58" s="340"/>
      <c r="D58" s="151" t="s">
        <v>302</v>
      </c>
      <c r="E58" s="149"/>
      <c r="F58" s="149"/>
      <c r="G58" s="149" t="e">
        <f t="shared" si="2"/>
        <v>#DIV/0!</v>
      </c>
    </row>
    <row r="59" spans="1:7" ht="31.5" hidden="1">
      <c r="A59" s="341"/>
      <c r="B59" s="341"/>
      <c r="C59" s="340"/>
      <c r="D59" s="151" t="s">
        <v>305</v>
      </c>
      <c r="E59" s="149"/>
      <c r="F59" s="149"/>
      <c r="G59" s="149" t="e">
        <f t="shared" si="2"/>
        <v>#DIV/0!</v>
      </c>
    </row>
    <row r="60" spans="1:7" ht="31.5">
      <c r="A60" s="341"/>
      <c r="B60" s="341"/>
      <c r="C60" s="340"/>
      <c r="D60" s="151" t="s">
        <v>299</v>
      </c>
      <c r="E60" s="149">
        <v>0</v>
      </c>
      <c r="F60" s="149">
        <v>0</v>
      </c>
      <c r="G60" s="149">
        <v>0</v>
      </c>
    </row>
    <row r="61" spans="1:7" ht="15.75" hidden="1">
      <c r="A61" s="341"/>
      <c r="B61" s="341"/>
      <c r="C61" s="340"/>
      <c r="D61" s="154" t="s">
        <v>303</v>
      </c>
      <c r="E61" s="156"/>
      <c r="F61" s="156"/>
      <c r="G61" s="149" t="e">
        <f t="shared" si="2"/>
        <v>#DIV/0!</v>
      </c>
    </row>
    <row r="62" spans="1:7" ht="47.25">
      <c r="A62" s="341"/>
      <c r="B62" s="341"/>
      <c r="C62" s="340"/>
      <c r="D62" s="231" t="s">
        <v>300</v>
      </c>
      <c r="E62" s="149">
        <v>0</v>
      </c>
      <c r="F62" s="149">
        <v>0</v>
      </c>
      <c r="G62" s="149">
        <v>0</v>
      </c>
    </row>
    <row r="63" spans="1:7" ht="15.75">
      <c r="A63" s="342"/>
      <c r="B63" s="342"/>
      <c r="C63" s="340"/>
      <c r="D63" s="231" t="s">
        <v>304</v>
      </c>
      <c r="E63" s="149">
        <v>0</v>
      </c>
      <c r="F63" s="149">
        <v>0</v>
      </c>
      <c r="G63" s="149">
        <v>0</v>
      </c>
    </row>
    <row r="64" spans="1:7" ht="15.75" hidden="1">
      <c r="A64" s="341" t="s">
        <v>61</v>
      </c>
      <c r="B64" s="341" t="s">
        <v>84</v>
      </c>
      <c r="C64" s="340" t="s">
        <v>403</v>
      </c>
      <c r="D64" s="153" t="s">
        <v>15</v>
      </c>
      <c r="E64" s="155"/>
      <c r="F64" s="155"/>
      <c r="G64" s="148"/>
    </row>
    <row r="65" spans="1:7" ht="15.75" hidden="1">
      <c r="A65" s="341"/>
      <c r="B65" s="341"/>
      <c r="C65" s="340"/>
      <c r="D65" s="228" t="s">
        <v>295</v>
      </c>
      <c r="E65" s="149"/>
      <c r="F65" s="149"/>
      <c r="G65" s="149"/>
    </row>
    <row r="66" spans="1:7" ht="15.75" hidden="1">
      <c r="A66" s="341"/>
      <c r="B66" s="341"/>
      <c r="C66" s="340"/>
      <c r="D66" s="150" t="s">
        <v>296</v>
      </c>
      <c r="E66" s="149"/>
      <c r="F66" s="149"/>
      <c r="G66" s="149"/>
    </row>
    <row r="67" spans="1:7" ht="31.5" hidden="1">
      <c r="A67" s="341"/>
      <c r="B67" s="341"/>
      <c r="C67" s="340"/>
      <c r="D67" s="150" t="s">
        <v>297</v>
      </c>
      <c r="E67" s="149"/>
      <c r="F67" s="149"/>
      <c r="G67" s="149"/>
    </row>
    <row r="68" spans="1:7" ht="31.5" hidden="1">
      <c r="A68" s="341"/>
      <c r="B68" s="341"/>
      <c r="C68" s="340"/>
      <c r="D68" s="150" t="s">
        <v>298</v>
      </c>
      <c r="E68" s="149"/>
      <c r="F68" s="149"/>
      <c r="G68" s="149"/>
    </row>
    <row r="69" spans="1:7" ht="31.5" hidden="1">
      <c r="A69" s="341"/>
      <c r="B69" s="341"/>
      <c r="C69" s="340"/>
      <c r="D69" s="150" t="s">
        <v>302</v>
      </c>
      <c r="E69" s="149"/>
      <c r="F69" s="149"/>
      <c r="G69" s="149"/>
    </row>
    <row r="70" spans="1:7" ht="31.5" hidden="1">
      <c r="A70" s="341"/>
      <c r="B70" s="341"/>
      <c r="C70" s="340"/>
      <c r="D70" s="150" t="s">
        <v>305</v>
      </c>
      <c r="E70" s="149"/>
      <c r="F70" s="149"/>
      <c r="G70" s="149"/>
    </row>
    <row r="71" spans="1:7" ht="31.5" hidden="1">
      <c r="A71" s="341"/>
      <c r="B71" s="341"/>
      <c r="C71" s="340"/>
      <c r="D71" s="150" t="s">
        <v>299</v>
      </c>
      <c r="E71" s="149"/>
      <c r="F71" s="149"/>
      <c r="G71" s="149"/>
    </row>
    <row r="72" spans="1:7" ht="15.75" hidden="1">
      <c r="A72" s="341"/>
      <c r="B72" s="341"/>
      <c r="C72" s="340"/>
      <c r="D72" s="228" t="s">
        <v>303</v>
      </c>
      <c r="E72" s="156"/>
      <c r="F72" s="156"/>
      <c r="G72" s="156"/>
    </row>
    <row r="73" spans="1:7" ht="47.25" hidden="1">
      <c r="A73" s="341"/>
      <c r="B73" s="341"/>
      <c r="C73" s="340"/>
      <c r="D73" s="152" t="s">
        <v>300</v>
      </c>
      <c r="E73" s="149"/>
      <c r="F73" s="149"/>
      <c r="G73" s="149"/>
    </row>
    <row r="74" spans="1:7" ht="15.75" hidden="1">
      <c r="A74" s="342"/>
      <c r="B74" s="342"/>
      <c r="C74" s="340"/>
      <c r="D74" s="152" t="s">
        <v>304</v>
      </c>
      <c r="E74" s="149"/>
      <c r="F74" s="149"/>
      <c r="G74" s="149"/>
    </row>
    <row r="75" spans="1:7" ht="15.75" hidden="1">
      <c r="A75" s="242"/>
      <c r="B75" s="242"/>
      <c r="C75" s="243"/>
      <c r="D75" s="244"/>
      <c r="E75" s="245"/>
      <c r="F75" s="245"/>
      <c r="G75" s="245"/>
    </row>
    <row r="76" spans="1:7" ht="15.75">
      <c r="A76" s="242"/>
      <c r="B76" s="242"/>
      <c r="C76" s="243"/>
      <c r="D76" s="244"/>
      <c r="E76" s="245"/>
      <c r="F76" s="245"/>
      <c r="G76" s="245"/>
    </row>
  </sheetData>
  <mergeCells count="29">
    <mergeCell ref="A64:A74"/>
    <mergeCell ref="B64:B74"/>
    <mergeCell ref="C64:C74"/>
    <mergeCell ref="A53:A63"/>
    <mergeCell ref="B53:B63"/>
    <mergeCell ref="C53:C63"/>
    <mergeCell ref="A34:A44"/>
    <mergeCell ref="B34:B44"/>
    <mergeCell ref="C34:C44"/>
    <mergeCell ref="A45:A52"/>
    <mergeCell ref="B45:B52"/>
    <mergeCell ref="C45:C52"/>
    <mergeCell ref="C8:C15"/>
    <mergeCell ref="A16:A23"/>
    <mergeCell ref="B16:B23"/>
    <mergeCell ref="C16:C23"/>
    <mergeCell ref="A24:A33"/>
    <mergeCell ref="B24:B33"/>
    <mergeCell ref="C24:C33"/>
    <mergeCell ref="A2:G2"/>
    <mergeCell ref="B3:G3"/>
    <mergeCell ref="A1:C1"/>
    <mergeCell ref="A5:B6"/>
    <mergeCell ref="C5:C7"/>
    <mergeCell ref="D5:D7"/>
    <mergeCell ref="E5:F5"/>
    <mergeCell ref="G5:G7"/>
    <mergeCell ref="E6:E7"/>
    <mergeCell ref="F6:F7"/>
  </mergeCells>
  <pageMargins left="0.70866141732283472" right="0.70866141732283472" top="0.43307086614173229" bottom="0.74803149606299213" header="0.31496062992125984" footer="0.31496062992125984"/>
  <pageSetup paperSize="9" scale="98" fitToHeight="1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0"/>
  <sheetViews>
    <sheetView zoomScale="90" zoomScaleNormal="90" workbookViewId="0">
      <selection activeCell="A3" sqref="A3:N3"/>
    </sheetView>
  </sheetViews>
  <sheetFormatPr defaultRowHeight="15"/>
  <cols>
    <col min="1" max="1" width="3.85546875" customWidth="1"/>
    <col min="2" max="2" width="2.85546875" customWidth="1"/>
    <col min="3" max="3" width="3.42578125" customWidth="1"/>
    <col min="4" max="4" width="2.85546875" customWidth="1"/>
    <col min="5" max="5" width="20.140625" customWidth="1"/>
    <col min="6" max="6" width="15.140625" customWidth="1"/>
    <col min="7" max="7" width="6.5703125" customWidth="1"/>
    <col min="8" max="8" width="10.7109375" customWidth="1"/>
    <col min="9" max="9" width="29.5703125" customWidth="1"/>
    <col min="10" max="10" width="79.5703125" customWidth="1"/>
    <col min="11" max="11" width="20.5703125" customWidth="1"/>
    <col min="12" max="12" width="4.7109375" customWidth="1"/>
    <col min="13" max="13" width="3.5703125" hidden="1" customWidth="1"/>
    <col min="14" max="14" width="4.28515625" hidden="1" customWidth="1"/>
  </cols>
  <sheetData>
    <row r="2" spans="1:14" ht="15.75">
      <c r="A2" s="373" t="s">
        <v>119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45.75" customHeight="1">
      <c r="A3" s="374" t="s">
        <v>428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>
      <c r="A4" s="376" t="s">
        <v>0</v>
      </c>
      <c r="B4" s="376"/>
      <c r="C4" s="376"/>
      <c r="D4" s="376"/>
      <c r="E4" s="376" t="s">
        <v>36</v>
      </c>
      <c r="F4" s="376" t="s">
        <v>120</v>
      </c>
      <c r="G4" s="376" t="s">
        <v>37</v>
      </c>
      <c r="H4" s="376" t="s">
        <v>38</v>
      </c>
      <c r="I4" s="376" t="s">
        <v>39</v>
      </c>
      <c r="J4" s="376" t="s">
        <v>40</v>
      </c>
      <c r="K4" s="376" t="s">
        <v>41</v>
      </c>
      <c r="L4" s="376"/>
      <c r="M4" s="376"/>
      <c r="N4" s="376"/>
    </row>
    <row r="5" spans="1:14" ht="88.5" customHeight="1">
      <c r="A5" s="38" t="s">
        <v>121</v>
      </c>
      <c r="B5" s="38" t="s">
        <v>6</v>
      </c>
      <c r="C5" s="38" t="s">
        <v>7</v>
      </c>
      <c r="D5" s="38" t="s">
        <v>8</v>
      </c>
      <c r="E5" s="376"/>
      <c r="F5" s="376"/>
      <c r="G5" s="376"/>
      <c r="H5" s="376"/>
      <c r="I5" s="376"/>
      <c r="J5" s="376"/>
      <c r="K5" s="376"/>
      <c r="L5" s="376"/>
      <c r="M5" s="376"/>
      <c r="N5" s="376"/>
    </row>
    <row r="6" spans="1:14">
      <c r="A6" s="38">
        <v>3</v>
      </c>
      <c r="B6" s="37">
        <v>1</v>
      </c>
      <c r="C6" s="38"/>
      <c r="D6" s="38"/>
      <c r="E6" s="376" t="s">
        <v>176</v>
      </c>
      <c r="F6" s="376"/>
      <c r="G6" s="376"/>
      <c r="H6" s="376"/>
      <c r="I6" s="376"/>
      <c r="J6" s="376"/>
      <c r="K6" s="376"/>
      <c r="L6" s="376"/>
      <c r="M6" s="376"/>
      <c r="N6" s="376"/>
    </row>
    <row r="7" spans="1:14" ht="92.25" customHeight="1">
      <c r="A7" s="39" t="s">
        <v>61</v>
      </c>
      <c r="B7" s="39">
        <v>1</v>
      </c>
      <c r="C7" s="39" t="s">
        <v>59</v>
      </c>
      <c r="D7" s="39"/>
      <c r="E7" s="40" t="s">
        <v>134</v>
      </c>
      <c r="F7" s="37" t="s">
        <v>135</v>
      </c>
      <c r="G7" s="210">
        <v>2023</v>
      </c>
      <c r="H7" s="192" t="s">
        <v>347</v>
      </c>
      <c r="I7" s="40"/>
      <c r="J7" s="40"/>
      <c r="K7" s="41"/>
      <c r="L7" s="42"/>
      <c r="M7" s="43"/>
      <c r="N7" s="38"/>
    </row>
    <row r="8" spans="1:14" ht="15.75">
      <c r="A8" s="389" t="s">
        <v>61</v>
      </c>
      <c r="B8" s="389">
        <v>1</v>
      </c>
      <c r="C8" s="389" t="s">
        <v>59</v>
      </c>
      <c r="D8" s="389">
        <v>1</v>
      </c>
      <c r="E8" s="409" t="s">
        <v>136</v>
      </c>
      <c r="F8" s="390" t="s">
        <v>135</v>
      </c>
      <c r="G8" s="390">
        <v>2023</v>
      </c>
      <c r="H8" s="390" t="s">
        <v>347</v>
      </c>
      <c r="I8" s="369" t="s">
        <v>174</v>
      </c>
      <c r="J8" s="360" t="s">
        <v>404</v>
      </c>
      <c r="K8" s="384"/>
      <c r="L8" s="349"/>
      <c r="M8" s="349"/>
      <c r="N8" s="45"/>
    </row>
    <row r="9" spans="1:14" ht="15.75">
      <c r="A9" s="389"/>
      <c r="B9" s="389"/>
      <c r="C9" s="389"/>
      <c r="D9" s="389"/>
      <c r="E9" s="409"/>
      <c r="F9" s="390"/>
      <c r="G9" s="390"/>
      <c r="H9" s="390"/>
      <c r="I9" s="369"/>
      <c r="J9" s="361"/>
      <c r="K9" s="385"/>
      <c r="L9" s="386"/>
      <c r="M9" s="386"/>
      <c r="N9" s="45"/>
    </row>
    <row r="10" spans="1:14" ht="15.75">
      <c r="A10" s="389"/>
      <c r="B10" s="389"/>
      <c r="C10" s="389"/>
      <c r="D10" s="389"/>
      <c r="E10" s="409"/>
      <c r="F10" s="390"/>
      <c r="G10" s="390"/>
      <c r="H10" s="390"/>
      <c r="I10" s="369"/>
      <c r="J10" s="361"/>
      <c r="K10" s="385"/>
      <c r="L10" s="386"/>
      <c r="M10" s="386"/>
      <c r="N10" s="45"/>
    </row>
    <row r="11" spans="1:14" ht="15.75">
      <c r="A11" s="389"/>
      <c r="B11" s="389"/>
      <c r="C11" s="389"/>
      <c r="D11" s="389"/>
      <c r="E11" s="409"/>
      <c r="F11" s="390"/>
      <c r="G11" s="390"/>
      <c r="H11" s="390"/>
      <c r="I11" s="369"/>
      <c r="J11" s="361"/>
      <c r="K11" s="385"/>
      <c r="L11" s="386"/>
      <c r="M11" s="386"/>
      <c r="N11" s="45"/>
    </row>
    <row r="12" spans="1:14" ht="27" customHeight="1">
      <c r="A12" s="389"/>
      <c r="B12" s="389"/>
      <c r="C12" s="389"/>
      <c r="D12" s="389"/>
      <c r="E12" s="409"/>
      <c r="F12" s="390"/>
      <c r="G12" s="390"/>
      <c r="H12" s="390"/>
      <c r="I12" s="369"/>
      <c r="J12" s="361"/>
      <c r="K12" s="385"/>
      <c r="L12" s="386"/>
      <c r="M12" s="386"/>
      <c r="N12" s="45"/>
    </row>
    <row r="13" spans="1:14" ht="42" customHeight="1">
      <c r="A13" s="389"/>
      <c r="B13" s="389"/>
      <c r="C13" s="389"/>
      <c r="D13" s="389"/>
      <c r="E13" s="409"/>
      <c r="F13" s="390"/>
      <c r="G13" s="390"/>
      <c r="H13" s="390"/>
      <c r="I13" s="369"/>
      <c r="J13" s="361"/>
      <c r="K13" s="385"/>
      <c r="L13" s="386"/>
      <c r="M13" s="386"/>
      <c r="N13" s="45"/>
    </row>
    <row r="14" spans="1:14" ht="5.25" hidden="1" customHeight="1">
      <c r="A14" s="389"/>
      <c r="B14" s="389"/>
      <c r="C14" s="389"/>
      <c r="D14" s="389"/>
      <c r="E14" s="409"/>
      <c r="F14" s="390"/>
      <c r="G14" s="390"/>
      <c r="H14" s="390"/>
      <c r="I14" s="369"/>
      <c r="J14" s="361"/>
      <c r="K14" s="385"/>
      <c r="L14" s="386"/>
      <c r="M14" s="386"/>
      <c r="N14" s="45"/>
    </row>
    <row r="15" spans="1:14" ht="154.5" customHeight="1">
      <c r="A15" s="389"/>
      <c r="B15" s="389"/>
      <c r="C15" s="389"/>
      <c r="D15" s="389"/>
      <c r="E15" s="409"/>
      <c r="F15" s="390"/>
      <c r="G15" s="390"/>
      <c r="H15" s="390"/>
      <c r="I15" s="369"/>
      <c r="J15" s="362"/>
      <c r="K15" s="387"/>
      <c r="L15" s="388"/>
      <c r="M15" s="388"/>
      <c r="N15" s="45"/>
    </row>
    <row r="16" spans="1:14" ht="186" customHeight="1">
      <c r="A16" s="379" t="s">
        <v>61</v>
      </c>
      <c r="B16" s="379">
        <v>1</v>
      </c>
      <c r="C16" s="379" t="s">
        <v>59</v>
      </c>
      <c r="D16" s="379">
        <v>2</v>
      </c>
      <c r="E16" s="377" t="s">
        <v>137</v>
      </c>
      <c r="F16" s="377" t="s">
        <v>138</v>
      </c>
      <c r="G16" s="377">
        <v>2023</v>
      </c>
      <c r="H16" s="377" t="s">
        <v>347</v>
      </c>
      <c r="I16" s="377" t="s">
        <v>139</v>
      </c>
      <c r="J16" s="381" t="s">
        <v>424</v>
      </c>
      <c r="K16" s="383"/>
      <c r="L16" s="364"/>
      <c r="M16" s="364"/>
      <c r="N16" s="365"/>
    </row>
    <row r="17" spans="1:14" ht="409.5" customHeight="1">
      <c r="A17" s="380"/>
      <c r="B17" s="380"/>
      <c r="C17" s="380"/>
      <c r="D17" s="380"/>
      <c r="E17" s="378"/>
      <c r="F17" s="378"/>
      <c r="G17" s="378"/>
      <c r="H17" s="378"/>
      <c r="I17" s="378"/>
      <c r="J17" s="382"/>
      <c r="K17" s="366"/>
      <c r="L17" s="367"/>
      <c r="M17" s="367"/>
      <c r="N17" s="368"/>
    </row>
    <row r="18" spans="1:14" ht="131.25" customHeight="1">
      <c r="A18" s="46" t="s">
        <v>61</v>
      </c>
      <c r="B18" s="46">
        <v>1</v>
      </c>
      <c r="C18" s="46" t="s">
        <v>42</v>
      </c>
      <c r="D18" s="46"/>
      <c r="E18" s="47" t="s">
        <v>140</v>
      </c>
      <c r="F18" s="48" t="s">
        <v>138</v>
      </c>
      <c r="G18" s="49">
        <v>2023</v>
      </c>
      <c r="H18" s="205" t="s">
        <v>354</v>
      </c>
      <c r="I18" s="47"/>
      <c r="J18" s="47" t="s">
        <v>141</v>
      </c>
      <c r="K18" s="370"/>
      <c r="L18" s="354"/>
      <c r="M18" s="392"/>
      <c r="N18" s="45"/>
    </row>
    <row r="19" spans="1:14" ht="185.25" customHeight="1">
      <c r="A19" s="50" t="s">
        <v>61</v>
      </c>
      <c r="B19" s="50">
        <v>1</v>
      </c>
      <c r="C19" s="50" t="s">
        <v>42</v>
      </c>
      <c r="D19" s="50">
        <v>1</v>
      </c>
      <c r="E19" s="51" t="s">
        <v>142</v>
      </c>
      <c r="F19" s="48" t="s">
        <v>138</v>
      </c>
      <c r="G19" s="195">
        <v>2023</v>
      </c>
      <c r="H19" s="195" t="s">
        <v>347</v>
      </c>
      <c r="I19" s="51" t="s">
        <v>143</v>
      </c>
      <c r="J19" s="251" t="s">
        <v>405</v>
      </c>
      <c r="K19" s="351" t="s">
        <v>355</v>
      </c>
      <c r="L19" s="352"/>
      <c r="M19" s="352"/>
      <c r="N19" s="353"/>
    </row>
    <row r="20" spans="1:14" ht="146.25" customHeight="1">
      <c r="A20" s="50" t="s">
        <v>61</v>
      </c>
      <c r="B20" s="50">
        <v>1</v>
      </c>
      <c r="C20" s="50" t="s">
        <v>42</v>
      </c>
      <c r="D20" s="50">
        <v>2</v>
      </c>
      <c r="E20" s="51" t="s">
        <v>102</v>
      </c>
      <c r="F20" s="48" t="s">
        <v>144</v>
      </c>
      <c r="G20" s="195">
        <v>2023</v>
      </c>
      <c r="H20" s="194" t="s">
        <v>347</v>
      </c>
      <c r="I20" s="52" t="s">
        <v>241</v>
      </c>
      <c r="J20" s="251" t="s">
        <v>348</v>
      </c>
      <c r="K20" s="351" t="s">
        <v>316</v>
      </c>
      <c r="L20" s="352"/>
      <c r="M20" s="352"/>
      <c r="N20" s="353"/>
    </row>
    <row r="21" spans="1:14" ht="192.75" customHeight="1" thickBot="1">
      <c r="A21" s="50" t="s">
        <v>61</v>
      </c>
      <c r="B21" s="50">
        <v>1</v>
      </c>
      <c r="C21" s="50" t="s">
        <v>42</v>
      </c>
      <c r="D21" s="50">
        <v>3</v>
      </c>
      <c r="E21" s="51" t="s">
        <v>105</v>
      </c>
      <c r="F21" s="48" t="s">
        <v>146</v>
      </c>
      <c r="G21" s="195">
        <v>2023</v>
      </c>
      <c r="H21" s="194" t="s">
        <v>347</v>
      </c>
      <c r="I21" s="15" t="s">
        <v>248</v>
      </c>
      <c r="J21" s="251" t="s">
        <v>406</v>
      </c>
      <c r="K21" s="351"/>
      <c r="L21" s="352"/>
      <c r="M21" s="352"/>
      <c r="N21" s="353"/>
    </row>
    <row r="22" spans="1:14" ht="16.5" thickBot="1">
      <c r="A22" s="401" t="s">
        <v>122</v>
      </c>
      <c r="B22" s="402"/>
      <c r="C22" s="402"/>
      <c r="D22" s="402"/>
      <c r="E22" s="402"/>
      <c r="F22" s="402"/>
      <c r="G22" s="402"/>
      <c r="H22" s="402"/>
      <c r="I22" s="402"/>
      <c r="J22" s="402"/>
      <c r="K22" s="403"/>
      <c r="L22" s="53"/>
      <c r="M22" s="45"/>
      <c r="N22" s="45"/>
    </row>
    <row r="23" spans="1:14" ht="84.75" customHeight="1">
      <c r="A23" s="54" t="s">
        <v>61</v>
      </c>
      <c r="B23" s="54">
        <v>2</v>
      </c>
      <c r="C23" s="54" t="s">
        <v>59</v>
      </c>
      <c r="D23" s="54"/>
      <c r="E23" s="55" t="s">
        <v>72</v>
      </c>
      <c r="F23" s="56" t="s">
        <v>202</v>
      </c>
      <c r="G23" s="57">
        <v>2023</v>
      </c>
      <c r="H23" s="200" t="s">
        <v>347</v>
      </c>
      <c r="I23" s="406"/>
      <c r="J23" s="406"/>
      <c r="K23" s="406"/>
      <c r="L23" s="369"/>
      <c r="M23" s="369"/>
      <c r="N23" s="369"/>
    </row>
    <row r="24" spans="1:14" ht="71.25" customHeight="1">
      <c r="A24" s="389" t="s">
        <v>61</v>
      </c>
      <c r="B24" s="389">
        <v>2</v>
      </c>
      <c r="C24" s="389" t="s">
        <v>59</v>
      </c>
      <c r="D24" s="391">
        <v>1</v>
      </c>
      <c r="E24" s="58" t="s">
        <v>123</v>
      </c>
      <c r="F24" s="392" t="s">
        <v>202</v>
      </c>
      <c r="G24" s="393">
        <v>2023</v>
      </c>
      <c r="H24" s="377" t="s">
        <v>354</v>
      </c>
      <c r="I24" s="360" t="s">
        <v>312</v>
      </c>
      <c r="J24" s="249" t="s">
        <v>407</v>
      </c>
      <c r="K24" s="397" t="s">
        <v>408</v>
      </c>
      <c r="L24" s="397"/>
      <c r="M24" s="397"/>
      <c r="N24" s="397"/>
    </row>
    <row r="25" spans="1:14" ht="47.25" customHeight="1">
      <c r="A25" s="389"/>
      <c r="B25" s="389"/>
      <c r="C25" s="389"/>
      <c r="D25" s="391"/>
      <c r="E25" s="59" t="s">
        <v>124</v>
      </c>
      <c r="F25" s="392"/>
      <c r="G25" s="394"/>
      <c r="H25" s="407"/>
      <c r="I25" s="361"/>
      <c r="J25" s="196" t="s">
        <v>351</v>
      </c>
      <c r="K25" s="397"/>
      <c r="L25" s="397"/>
      <c r="M25" s="397"/>
      <c r="N25" s="397"/>
    </row>
    <row r="26" spans="1:14" ht="45.75" customHeight="1">
      <c r="A26" s="389"/>
      <c r="B26" s="389"/>
      <c r="C26" s="389"/>
      <c r="D26" s="391"/>
      <c r="E26" s="59" t="s">
        <v>125</v>
      </c>
      <c r="F26" s="392"/>
      <c r="G26" s="395"/>
      <c r="H26" s="378"/>
      <c r="I26" s="362"/>
      <c r="J26" s="174"/>
      <c r="K26" s="397"/>
      <c r="L26" s="397"/>
      <c r="M26" s="397"/>
      <c r="N26" s="397"/>
    </row>
    <row r="27" spans="1:14">
      <c r="A27" s="389" t="s">
        <v>61</v>
      </c>
      <c r="B27" s="389">
        <v>2</v>
      </c>
      <c r="C27" s="389" t="s">
        <v>59</v>
      </c>
      <c r="D27" s="389">
        <v>2</v>
      </c>
      <c r="E27" s="404" t="s">
        <v>126</v>
      </c>
      <c r="F27" s="390" t="s">
        <v>202</v>
      </c>
      <c r="G27" s="390">
        <v>2023</v>
      </c>
      <c r="H27" s="408" t="s">
        <v>354</v>
      </c>
      <c r="I27" s="360" t="s">
        <v>127</v>
      </c>
      <c r="J27" s="398" t="s">
        <v>352</v>
      </c>
      <c r="K27" s="397" t="s">
        <v>313</v>
      </c>
      <c r="L27" s="397"/>
      <c r="M27" s="397"/>
      <c r="N27" s="397"/>
    </row>
    <row r="28" spans="1:14" ht="107.25" customHeight="1">
      <c r="A28" s="389"/>
      <c r="B28" s="389"/>
      <c r="C28" s="389"/>
      <c r="D28" s="389"/>
      <c r="E28" s="405"/>
      <c r="F28" s="390"/>
      <c r="G28" s="390"/>
      <c r="H28" s="408"/>
      <c r="I28" s="362"/>
      <c r="J28" s="398"/>
      <c r="K28" s="397"/>
      <c r="L28" s="397"/>
      <c r="M28" s="397"/>
      <c r="N28" s="397"/>
    </row>
    <row r="29" spans="1:14">
      <c r="A29" s="389" t="s">
        <v>61</v>
      </c>
      <c r="B29" s="389">
        <v>2</v>
      </c>
      <c r="C29" s="389" t="s">
        <v>59</v>
      </c>
      <c r="D29" s="389">
        <v>3</v>
      </c>
      <c r="E29" s="369" t="s">
        <v>108</v>
      </c>
      <c r="F29" s="390" t="s">
        <v>202</v>
      </c>
      <c r="G29" s="390">
        <v>2023</v>
      </c>
      <c r="H29" s="408" t="s">
        <v>347</v>
      </c>
      <c r="I29" s="397" t="s">
        <v>128</v>
      </c>
      <c r="J29" s="399" t="s">
        <v>409</v>
      </c>
      <c r="K29" s="396" t="s">
        <v>254</v>
      </c>
      <c r="L29" s="397"/>
      <c r="M29" s="397"/>
      <c r="N29" s="397"/>
    </row>
    <row r="30" spans="1:14">
      <c r="A30" s="389"/>
      <c r="B30" s="389"/>
      <c r="C30" s="389"/>
      <c r="D30" s="389"/>
      <c r="E30" s="369"/>
      <c r="F30" s="390"/>
      <c r="G30" s="390"/>
      <c r="H30" s="408"/>
      <c r="I30" s="397"/>
      <c r="J30" s="399"/>
      <c r="K30" s="397"/>
      <c r="L30" s="397"/>
      <c r="M30" s="397"/>
      <c r="N30" s="397"/>
    </row>
    <row r="31" spans="1:14" ht="78" customHeight="1">
      <c r="A31" s="389"/>
      <c r="B31" s="389"/>
      <c r="C31" s="389"/>
      <c r="D31" s="389"/>
      <c r="E31" s="369"/>
      <c r="F31" s="390"/>
      <c r="G31" s="390"/>
      <c r="H31" s="408"/>
      <c r="I31" s="397"/>
      <c r="J31" s="399"/>
      <c r="K31" s="397"/>
      <c r="L31" s="397"/>
      <c r="M31" s="397"/>
      <c r="N31" s="397"/>
    </row>
    <row r="32" spans="1:14" ht="117.75" customHeight="1">
      <c r="A32" s="46" t="s">
        <v>61</v>
      </c>
      <c r="B32" s="46">
        <v>2</v>
      </c>
      <c r="C32" s="46" t="s">
        <v>42</v>
      </c>
      <c r="D32" s="46"/>
      <c r="E32" s="60" t="s">
        <v>129</v>
      </c>
      <c r="F32" s="49" t="s">
        <v>203</v>
      </c>
      <c r="G32" s="193">
        <v>2023</v>
      </c>
      <c r="H32" s="195" t="s">
        <v>347</v>
      </c>
      <c r="I32" s="175" t="s">
        <v>130</v>
      </c>
      <c r="J32" s="197" t="s">
        <v>353</v>
      </c>
      <c r="K32" s="397" t="s">
        <v>425</v>
      </c>
      <c r="L32" s="397"/>
      <c r="M32" s="397"/>
      <c r="N32" s="397"/>
    </row>
    <row r="33" spans="1:14" ht="163.5" customHeight="1">
      <c r="A33" s="46" t="s">
        <v>61</v>
      </c>
      <c r="B33" s="46" t="s">
        <v>19</v>
      </c>
      <c r="C33" s="46" t="s">
        <v>42</v>
      </c>
      <c r="D33" s="46"/>
      <c r="E33" s="60" t="s">
        <v>75</v>
      </c>
      <c r="F33" s="49" t="s">
        <v>131</v>
      </c>
      <c r="G33" s="193">
        <v>2023</v>
      </c>
      <c r="H33" s="15" t="s">
        <v>347</v>
      </c>
      <c r="I33" s="175" t="s">
        <v>133</v>
      </c>
      <c r="J33" s="254" t="s">
        <v>410</v>
      </c>
      <c r="K33" s="400"/>
      <c r="L33" s="400"/>
      <c r="M33" s="400"/>
      <c r="N33" s="400"/>
    </row>
    <row r="34" spans="1:14" ht="15.75">
      <c r="A34" s="46" t="s">
        <v>61</v>
      </c>
      <c r="B34" s="49">
        <v>3</v>
      </c>
      <c r="C34" s="45"/>
      <c r="D34" s="49"/>
      <c r="E34" s="355" t="s">
        <v>175</v>
      </c>
      <c r="F34" s="355"/>
      <c r="G34" s="355"/>
      <c r="H34" s="355"/>
      <c r="I34" s="356"/>
      <c r="J34" s="356"/>
      <c r="K34" s="356"/>
      <c r="L34" s="356"/>
      <c r="M34" s="356"/>
      <c r="N34" s="356"/>
    </row>
    <row r="35" spans="1:14" ht="78.75">
      <c r="A35" s="46" t="s">
        <v>61</v>
      </c>
      <c r="B35" s="49">
        <v>3</v>
      </c>
      <c r="C35" s="46" t="s">
        <v>59</v>
      </c>
      <c r="D35" s="61"/>
      <c r="E35" s="62" t="s">
        <v>78</v>
      </c>
      <c r="F35" s="49" t="s">
        <v>146</v>
      </c>
      <c r="G35" s="49">
        <v>2023</v>
      </c>
      <c r="H35" s="199" t="s">
        <v>347</v>
      </c>
      <c r="I35" s="62"/>
      <c r="J35" s="63"/>
      <c r="K35" s="64"/>
      <c r="L35" s="65"/>
      <c r="M35" s="65"/>
      <c r="N35" s="66"/>
    </row>
    <row r="36" spans="1:14" ht="45" customHeight="1">
      <c r="A36" s="389" t="s">
        <v>61</v>
      </c>
      <c r="B36" s="389">
        <v>3</v>
      </c>
      <c r="C36" s="389" t="s">
        <v>59</v>
      </c>
      <c r="D36" s="391" t="s">
        <v>18</v>
      </c>
      <c r="E36" s="58" t="s">
        <v>148</v>
      </c>
      <c r="F36" s="392" t="s">
        <v>149</v>
      </c>
      <c r="G36" s="390">
        <v>2023</v>
      </c>
      <c r="H36" s="393" t="s">
        <v>347</v>
      </c>
      <c r="I36" s="397" t="s">
        <v>150</v>
      </c>
      <c r="J36" s="360" t="s">
        <v>392</v>
      </c>
      <c r="K36" s="383"/>
      <c r="L36" s="364"/>
      <c r="M36" s="364"/>
      <c r="N36" s="365"/>
    </row>
    <row r="37" spans="1:14" ht="31.5">
      <c r="A37" s="389"/>
      <c r="B37" s="389"/>
      <c r="C37" s="389"/>
      <c r="D37" s="391"/>
      <c r="E37" s="59" t="s">
        <v>151</v>
      </c>
      <c r="F37" s="392"/>
      <c r="G37" s="390"/>
      <c r="H37" s="394"/>
      <c r="I37" s="397"/>
      <c r="J37" s="361"/>
      <c r="K37" s="357"/>
      <c r="L37" s="358"/>
      <c r="M37" s="358"/>
      <c r="N37" s="359"/>
    </row>
    <row r="38" spans="1:14" ht="38.25" customHeight="1">
      <c r="A38" s="389"/>
      <c r="B38" s="389"/>
      <c r="C38" s="389"/>
      <c r="D38" s="391"/>
      <c r="E38" s="59" t="s">
        <v>152</v>
      </c>
      <c r="F38" s="392"/>
      <c r="G38" s="390"/>
      <c r="H38" s="394"/>
      <c r="I38" s="397"/>
      <c r="J38" s="361"/>
      <c r="K38" s="357"/>
      <c r="L38" s="358"/>
      <c r="M38" s="358"/>
      <c r="N38" s="359"/>
    </row>
    <row r="39" spans="1:14" ht="15" hidden="1" customHeight="1">
      <c r="A39" s="389"/>
      <c r="B39" s="389"/>
      <c r="C39" s="389"/>
      <c r="D39" s="391"/>
      <c r="E39" s="59"/>
      <c r="F39" s="392"/>
      <c r="G39" s="390"/>
      <c r="H39" s="395"/>
      <c r="I39" s="397"/>
      <c r="J39" s="362"/>
      <c r="K39" s="366"/>
      <c r="L39" s="367"/>
      <c r="M39" s="367"/>
      <c r="N39" s="368"/>
    </row>
    <row r="40" spans="1:14" ht="94.5">
      <c r="A40" s="389" t="s">
        <v>61</v>
      </c>
      <c r="B40" s="389">
        <v>3</v>
      </c>
      <c r="C40" s="389" t="s">
        <v>59</v>
      </c>
      <c r="D40" s="391">
        <v>2</v>
      </c>
      <c r="E40" s="58" t="s">
        <v>153</v>
      </c>
      <c r="F40" s="392" t="s">
        <v>149</v>
      </c>
      <c r="G40" s="390">
        <v>2023</v>
      </c>
      <c r="H40" s="393" t="s">
        <v>347</v>
      </c>
      <c r="I40" s="369" t="s">
        <v>154</v>
      </c>
      <c r="J40" s="360" t="s">
        <v>350</v>
      </c>
      <c r="K40" s="383" t="s">
        <v>356</v>
      </c>
      <c r="L40" s="364"/>
      <c r="M40" s="364"/>
      <c r="N40" s="365"/>
    </row>
    <row r="41" spans="1:14" ht="31.5">
      <c r="A41" s="389"/>
      <c r="B41" s="389"/>
      <c r="C41" s="389"/>
      <c r="D41" s="391"/>
      <c r="E41" s="59" t="s">
        <v>155</v>
      </c>
      <c r="F41" s="392"/>
      <c r="G41" s="390"/>
      <c r="H41" s="394"/>
      <c r="I41" s="369"/>
      <c r="J41" s="361"/>
      <c r="K41" s="357"/>
      <c r="L41" s="358"/>
      <c r="M41" s="358"/>
      <c r="N41" s="359"/>
    </row>
    <row r="42" spans="1:14" ht="47.25">
      <c r="A42" s="389"/>
      <c r="B42" s="389"/>
      <c r="C42" s="389"/>
      <c r="D42" s="391"/>
      <c r="E42" s="59" t="s">
        <v>156</v>
      </c>
      <c r="F42" s="392"/>
      <c r="G42" s="390"/>
      <c r="H42" s="394"/>
      <c r="I42" s="369"/>
      <c r="J42" s="361"/>
      <c r="K42" s="357"/>
      <c r="L42" s="358"/>
      <c r="M42" s="358"/>
      <c r="N42" s="359"/>
    </row>
    <row r="43" spans="1:14" ht="34.5" customHeight="1">
      <c r="A43" s="389"/>
      <c r="B43" s="389"/>
      <c r="C43" s="389"/>
      <c r="D43" s="391"/>
      <c r="E43" s="67" t="s">
        <v>157</v>
      </c>
      <c r="F43" s="392"/>
      <c r="G43" s="390"/>
      <c r="H43" s="395"/>
      <c r="I43" s="369"/>
      <c r="J43" s="362"/>
      <c r="K43" s="366"/>
      <c r="L43" s="367"/>
      <c r="M43" s="367"/>
      <c r="N43" s="368"/>
    </row>
    <row r="44" spans="1:14" ht="160.5" customHeight="1">
      <c r="A44" s="46" t="s">
        <v>61</v>
      </c>
      <c r="B44" s="46">
        <v>3</v>
      </c>
      <c r="C44" s="46" t="s">
        <v>59</v>
      </c>
      <c r="D44" s="46">
        <v>3</v>
      </c>
      <c r="E44" s="67" t="s">
        <v>158</v>
      </c>
      <c r="F44" s="49" t="s">
        <v>149</v>
      </c>
      <c r="G44" s="49">
        <v>2023</v>
      </c>
      <c r="H44" s="198" t="s">
        <v>347</v>
      </c>
      <c r="I44" s="47" t="s">
        <v>204</v>
      </c>
      <c r="J44" s="206" t="s">
        <v>357</v>
      </c>
      <c r="K44" s="351" t="s">
        <v>358</v>
      </c>
      <c r="L44" s="352"/>
      <c r="M44" s="352"/>
      <c r="N44" s="353"/>
    </row>
    <row r="45" spans="1:14" ht="15.75">
      <c r="A45" s="46" t="s">
        <v>61</v>
      </c>
      <c r="B45" s="46">
        <v>4</v>
      </c>
      <c r="C45" s="46"/>
      <c r="D45" s="46"/>
      <c r="E45" s="355" t="s">
        <v>160</v>
      </c>
      <c r="F45" s="355"/>
      <c r="G45" s="355"/>
      <c r="H45" s="355"/>
      <c r="I45" s="356"/>
      <c r="J45" s="356"/>
      <c r="K45" s="356"/>
      <c r="L45" s="356"/>
      <c r="M45" s="356"/>
      <c r="N45" s="356"/>
    </row>
    <row r="46" spans="1:14" ht="137.25" customHeight="1">
      <c r="A46" s="46" t="s">
        <v>61</v>
      </c>
      <c r="B46" s="46">
        <v>4</v>
      </c>
      <c r="C46" s="46" t="s">
        <v>59</v>
      </c>
      <c r="D46" s="46"/>
      <c r="E46" s="60" t="s">
        <v>161</v>
      </c>
      <c r="F46" s="49" t="s">
        <v>162</v>
      </c>
      <c r="G46" s="49">
        <v>2023</v>
      </c>
      <c r="H46" s="198" t="s">
        <v>347</v>
      </c>
      <c r="I46" s="68" t="s">
        <v>163</v>
      </c>
      <c r="J46" s="79"/>
      <c r="K46" s="354"/>
      <c r="L46" s="354"/>
      <c r="M46" s="354"/>
      <c r="N46" s="69"/>
    </row>
    <row r="47" spans="1:14" ht="106.5" customHeight="1">
      <c r="A47" s="46" t="s">
        <v>61</v>
      </c>
      <c r="B47" s="46" t="s">
        <v>80</v>
      </c>
      <c r="C47" s="46" t="s">
        <v>59</v>
      </c>
      <c r="D47" s="46">
        <v>1</v>
      </c>
      <c r="E47" s="47" t="s">
        <v>164</v>
      </c>
      <c r="F47" s="49" t="s">
        <v>165</v>
      </c>
      <c r="G47" s="49">
        <v>2023</v>
      </c>
      <c r="H47" s="198" t="s">
        <v>347</v>
      </c>
      <c r="I47" s="47" t="s">
        <v>166</v>
      </c>
      <c r="J47" s="249" t="s">
        <v>411</v>
      </c>
      <c r="K47" s="357" t="s">
        <v>167</v>
      </c>
      <c r="L47" s="358"/>
      <c r="M47" s="358"/>
      <c r="N47" s="359"/>
    </row>
    <row r="48" spans="1:14">
      <c r="A48" s="389" t="s">
        <v>61</v>
      </c>
      <c r="B48" s="389" t="s">
        <v>80</v>
      </c>
      <c r="C48" s="389" t="s">
        <v>59</v>
      </c>
      <c r="D48" s="389" t="s">
        <v>19</v>
      </c>
      <c r="E48" s="369" t="s">
        <v>168</v>
      </c>
      <c r="F48" s="390" t="s">
        <v>169</v>
      </c>
      <c r="G48" s="390">
        <v>2023</v>
      </c>
      <c r="H48" s="390" t="s">
        <v>347</v>
      </c>
      <c r="I48" s="369" t="s">
        <v>170</v>
      </c>
      <c r="J48" s="360" t="s">
        <v>412</v>
      </c>
      <c r="K48" s="363" t="s">
        <v>349</v>
      </c>
      <c r="L48" s="364"/>
      <c r="M48" s="364"/>
      <c r="N48" s="365"/>
    </row>
    <row r="49" spans="1:14">
      <c r="A49" s="389"/>
      <c r="B49" s="389"/>
      <c r="C49" s="389"/>
      <c r="D49" s="389"/>
      <c r="E49" s="369"/>
      <c r="F49" s="390"/>
      <c r="G49" s="390"/>
      <c r="H49" s="390"/>
      <c r="I49" s="369"/>
      <c r="J49" s="361"/>
      <c r="K49" s="357"/>
      <c r="L49" s="358"/>
      <c r="M49" s="358"/>
      <c r="N49" s="359"/>
    </row>
    <row r="50" spans="1:14">
      <c r="A50" s="389"/>
      <c r="B50" s="389"/>
      <c r="C50" s="389"/>
      <c r="D50" s="389"/>
      <c r="E50" s="369"/>
      <c r="F50" s="390"/>
      <c r="G50" s="390"/>
      <c r="H50" s="390"/>
      <c r="I50" s="369"/>
      <c r="J50" s="361"/>
      <c r="K50" s="357"/>
      <c r="L50" s="358"/>
      <c r="M50" s="358"/>
      <c r="N50" s="359"/>
    </row>
    <row r="51" spans="1:14" ht="240" customHeight="1">
      <c r="A51" s="389"/>
      <c r="B51" s="389"/>
      <c r="C51" s="389"/>
      <c r="D51" s="389"/>
      <c r="E51" s="369"/>
      <c r="F51" s="390"/>
      <c r="G51" s="390"/>
      <c r="H51" s="390"/>
      <c r="I51" s="369"/>
      <c r="J51" s="362"/>
      <c r="K51" s="366"/>
      <c r="L51" s="367"/>
      <c r="M51" s="367"/>
      <c r="N51" s="368"/>
    </row>
    <row r="52" spans="1:14" ht="189.75" customHeight="1">
      <c r="A52" s="46" t="s">
        <v>61</v>
      </c>
      <c r="B52" s="46">
        <v>4</v>
      </c>
      <c r="C52" s="46" t="s">
        <v>42</v>
      </c>
      <c r="D52" s="46"/>
      <c r="E52" s="47" t="s">
        <v>171</v>
      </c>
      <c r="F52" s="49" t="s">
        <v>172</v>
      </c>
      <c r="G52" s="49">
        <v>2023</v>
      </c>
      <c r="H52" s="198" t="s">
        <v>347</v>
      </c>
      <c r="I52" s="47" t="s">
        <v>173</v>
      </c>
      <c r="J52" s="77"/>
      <c r="K52" s="354"/>
      <c r="L52" s="354"/>
      <c r="M52" s="354"/>
      <c r="N52" s="71"/>
    </row>
    <row r="53" spans="1:14" ht="120" customHeight="1">
      <c r="A53" s="46" t="s">
        <v>61</v>
      </c>
      <c r="B53" s="46" t="s">
        <v>80</v>
      </c>
      <c r="C53" s="46" t="s">
        <v>42</v>
      </c>
      <c r="D53" s="46">
        <v>1</v>
      </c>
      <c r="E53" s="47" t="s">
        <v>205</v>
      </c>
      <c r="F53" s="49" t="s">
        <v>208</v>
      </c>
      <c r="G53" s="49">
        <v>2023</v>
      </c>
      <c r="H53" s="198" t="s">
        <v>347</v>
      </c>
      <c r="I53" s="52" t="s">
        <v>206</v>
      </c>
      <c r="J53" s="250" t="s">
        <v>413</v>
      </c>
      <c r="K53" s="370"/>
      <c r="L53" s="354"/>
      <c r="M53" s="354"/>
      <c r="N53" s="71"/>
    </row>
    <row r="54" spans="1:14" ht="134.25" customHeight="1">
      <c r="A54" s="46" t="s">
        <v>61</v>
      </c>
      <c r="B54" s="46">
        <v>4</v>
      </c>
      <c r="C54" s="46" t="s">
        <v>42</v>
      </c>
      <c r="D54" s="46">
        <v>2</v>
      </c>
      <c r="E54" s="47" t="s">
        <v>207</v>
      </c>
      <c r="F54" s="49" t="s">
        <v>208</v>
      </c>
      <c r="G54" s="49">
        <v>2023</v>
      </c>
      <c r="H54" s="198" t="s">
        <v>347</v>
      </c>
      <c r="I54" s="52" t="s">
        <v>209</v>
      </c>
      <c r="J54" s="167" t="s">
        <v>317</v>
      </c>
      <c r="K54" s="76"/>
      <c r="L54" s="72"/>
      <c r="M54" s="72"/>
      <c r="N54" s="71"/>
    </row>
    <row r="55" spans="1:14" ht="22.5" customHeight="1">
      <c r="A55" s="46" t="s">
        <v>61</v>
      </c>
      <c r="B55" s="46">
        <v>5</v>
      </c>
      <c r="C55" s="46"/>
      <c r="D55" s="46"/>
      <c r="E55" s="371" t="s">
        <v>210</v>
      </c>
      <c r="F55" s="372"/>
      <c r="G55" s="372"/>
      <c r="H55" s="372"/>
      <c r="I55" s="372"/>
      <c r="J55" s="372"/>
      <c r="K55" s="372"/>
      <c r="L55" s="72"/>
      <c r="M55" s="72"/>
      <c r="N55" s="71"/>
    </row>
    <row r="56" spans="1:14" ht="210.75" customHeight="1">
      <c r="A56" s="46" t="s">
        <v>61</v>
      </c>
      <c r="B56" s="46">
        <v>5</v>
      </c>
      <c r="C56" s="46" t="s">
        <v>59</v>
      </c>
      <c r="D56" s="46"/>
      <c r="E56" s="47" t="s">
        <v>86</v>
      </c>
      <c r="F56" s="169" t="s">
        <v>319</v>
      </c>
      <c r="G56" s="49">
        <v>2023</v>
      </c>
      <c r="H56" s="198" t="s">
        <v>347</v>
      </c>
      <c r="I56" s="52" t="s">
        <v>212</v>
      </c>
      <c r="J56" s="73" t="s">
        <v>244</v>
      </c>
      <c r="K56" s="61"/>
      <c r="L56" s="72"/>
      <c r="M56" s="72"/>
      <c r="N56" s="71"/>
    </row>
    <row r="57" spans="1:14" ht="153" customHeight="1">
      <c r="A57" s="46" t="s">
        <v>61</v>
      </c>
      <c r="B57" s="46">
        <v>5</v>
      </c>
      <c r="C57" s="46" t="s">
        <v>61</v>
      </c>
      <c r="D57" s="46"/>
      <c r="E57" s="47" t="s">
        <v>64</v>
      </c>
      <c r="F57" s="247" t="s">
        <v>414</v>
      </c>
      <c r="G57" s="49">
        <v>2023</v>
      </c>
      <c r="H57" s="198" t="s">
        <v>347</v>
      </c>
      <c r="I57" s="52" t="s">
        <v>258</v>
      </c>
      <c r="J57" s="73" t="s">
        <v>245</v>
      </c>
      <c r="K57" s="61"/>
      <c r="L57" s="72"/>
      <c r="M57" s="72"/>
      <c r="N57" s="71"/>
    </row>
    <row r="58" spans="1:14" ht="100.5" customHeight="1">
      <c r="A58" s="46" t="s">
        <v>61</v>
      </c>
      <c r="B58" s="46">
        <v>5</v>
      </c>
      <c r="C58" s="46" t="s">
        <v>61</v>
      </c>
      <c r="D58" s="46">
        <v>1</v>
      </c>
      <c r="E58" s="47" t="s">
        <v>213</v>
      </c>
      <c r="F58" s="49" t="s">
        <v>211</v>
      </c>
      <c r="G58" s="49">
        <v>2023</v>
      </c>
      <c r="H58" s="198" t="s">
        <v>347</v>
      </c>
      <c r="I58" s="52" t="s">
        <v>214</v>
      </c>
      <c r="J58" s="73" t="s">
        <v>245</v>
      </c>
      <c r="K58" s="61"/>
      <c r="L58" s="72"/>
      <c r="M58" s="72"/>
      <c r="N58" s="71"/>
    </row>
    <row r="59" spans="1:14" ht="125.25" customHeight="1">
      <c r="A59" s="46" t="s">
        <v>61</v>
      </c>
      <c r="B59" s="46">
        <v>5</v>
      </c>
      <c r="C59" s="46" t="s">
        <v>61</v>
      </c>
      <c r="D59" s="46">
        <v>2</v>
      </c>
      <c r="E59" s="248" t="s">
        <v>415</v>
      </c>
      <c r="F59" s="256" t="s">
        <v>417</v>
      </c>
      <c r="G59" s="49">
        <v>2023</v>
      </c>
      <c r="H59" s="198" t="s">
        <v>347</v>
      </c>
      <c r="I59" s="52" t="s">
        <v>215</v>
      </c>
      <c r="J59" s="73" t="s">
        <v>245</v>
      </c>
      <c r="K59" s="61"/>
      <c r="L59" s="72"/>
      <c r="M59" s="72"/>
      <c r="N59" s="71"/>
    </row>
    <row r="60" spans="1:14" ht="134.25" customHeight="1">
      <c r="A60" s="46" t="s">
        <v>61</v>
      </c>
      <c r="B60" s="46">
        <v>5</v>
      </c>
      <c r="C60" s="46" t="s">
        <v>61</v>
      </c>
      <c r="D60" s="46">
        <v>3</v>
      </c>
      <c r="E60" s="47" t="s">
        <v>216</v>
      </c>
      <c r="F60" s="49" t="s">
        <v>211</v>
      </c>
      <c r="G60" s="49">
        <v>2023</v>
      </c>
      <c r="H60" s="205" t="s">
        <v>347</v>
      </c>
      <c r="I60" s="52" t="s">
        <v>217</v>
      </c>
      <c r="J60" s="73" t="s">
        <v>245</v>
      </c>
      <c r="K60" s="61"/>
      <c r="L60" s="72"/>
      <c r="M60" s="72"/>
      <c r="N60" s="71"/>
    </row>
    <row r="61" spans="1:14" ht="193.5" customHeight="1">
      <c r="A61" s="46" t="s">
        <v>61</v>
      </c>
      <c r="B61" s="46">
        <v>5</v>
      </c>
      <c r="C61" s="46" t="s">
        <v>61</v>
      </c>
      <c r="D61" s="46">
        <v>4</v>
      </c>
      <c r="E61" s="248" t="s">
        <v>416</v>
      </c>
      <c r="F61" s="247" t="s">
        <v>417</v>
      </c>
      <c r="G61" s="49">
        <v>2023</v>
      </c>
      <c r="H61" s="205" t="s">
        <v>347</v>
      </c>
      <c r="I61" s="52" t="s">
        <v>311</v>
      </c>
      <c r="J61" s="73" t="s">
        <v>245</v>
      </c>
      <c r="K61" s="61"/>
      <c r="L61" s="72"/>
      <c r="M61" s="72"/>
      <c r="N61" s="71"/>
    </row>
    <row r="62" spans="1:14" ht="150" customHeight="1">
      <c r="A62" s="46" t="s">
        <v>61</v>
      </c>
      <c r="B62" s="46">
        <v>5</v>
      </c>
      <c r="C62" s="46" t="s">
        <v>62</v>
      </c>
      <c r="D62" s="46"/>
      <c r="E62" s="47" t="s">
        <v>90</v>
      </c>
      <c r="F62" s="49" t="s">
        <v>218</v>
      </c>
      <c r="G62" s="49">
        <v>2023</v>
      </c>
      <c r="H62" s="205" t="s">
        <v>347</v>
      </c>
      <c r="I62" s="52" t="s">
        <v>259</v>
      </c>
      <c r="J62" s="70"/>
      <c r="K62" s="61"/>
      <c r="L62" s="72"/>
      <c r="M62" s="72"/>
      <c r="N62" s="71"/>
    </row>
    <row r="63" spans="1:14" ht="141.75" customHeight="1">
      <c r="A63" s="46" t="s">
        <v>61</v>
      </c>
      <c r="B63" s="46">
        <v>5</v>
      </c>
      <c r="C63" s="46" t="s">
        <v>62</v>
      </c>
      <c r="D63" s="46">
        <v>1</v>
      </c>
      <c r="E63" s="47" t="s">
        <v>219</v>
      </c>
      <c r="F63" s="49" t="s">
        <v>218</v>
      </c>
      <c r="G63" s="49">
        <v>2023</v>
      </c>
      <c r="H63" s="205" t="s">
        <v>347</v>
      </c>
      <c r="I63" s="52" t="s">
        <v>221</v>
      </c>
      <c r="J63" s="250" t="s">
        <v>418</v>
      </c>
      <c r="K63" s="252" t="s">
        <v>363</v>
      </c>
      <c r="L63" s="72"/>
      <c r="M63" s="72"/>
      <c r="N63" s="71"/>
    </row>
    <row r="64" spans="1:14" ht="135" customHeight="1">
      <c r="A64" s="46" t="s">
        <v>61</v>
      </c>
      <c r="B64" s="46">
        <v>5</v>
      </c>
      <c r="C64" s="46" t="s">
        <v>62</v>
      </c>
      <c r="D64" s="246" t="s">
        <v>19</v>
      </c>
      <c r="E64" s="47" t="s">
        <v>220</v>
      </c>
      <c r="F64" s="49" t="s">
        <v>218</v>
      </c>
      <c r="G64" s="49">
        <v>2023</v>
      </c>
      <c r="H64" s="205" t="s">
        <v>347</v>
      </c>
      <c r="I64" s="52" t="s">
        <v>360</v>
      </c>
      <c r="J64" s="206" t="s">
        <v>361</v>
      </c>
      <c r="K64" s="61"/>
      <c r="L64" s="72"/>
      <c r="M64" s="72"/>
      <c r="N64" s="71"/>
    </row>
    <row r="65" spans="1:14" ht="177.75" customHeight="1">
      <c r="A65" s="46" t="s">
        <v>61</v>
      </c>
      <c r="B65" s="46">
        <v>5</v>
      </c>
      <c r="C65" s="46" t="s">
        <v>63</v>
      </c>
      <c r="D65" s="46"/>
      <c r="E65" s="47" t="s">
        <v>222</v>
      </c>
      <c r="F65" s="49" t="s">
        <v>146</v>
      </c>
      <c r="G65" s="49">
        <v>2023</v>
      </c>
      <c r="H65" s="205" t="s">
        <v>347</v>
      </c>
      <c r="I65" s="52" t="s">
        <v>260</v>
      </c>
      <c r="J65" s="170"/>
      <c r="K65" s="252" t="s">
        <v>363</v>
      </c>
      <c r="L65" s="72"/>
      <c r="M65" s="72"/>
      <c r="N65" s="71"/>
    </row>
    <row r="66" spans="1:14" ht="207.75" customHeight="1">
      <c r="A66" s="46" t="s">
        <v>61</v>
      </c>
      <c r="B66" s="46">
        <v>5</v>
      </c>
      <c r="C66" s="46" t="s">
        <v>63</v>
      </c>
      <c r="D66" s="46">
        <v>1</v>
      </c>
      <c r="E66" s="47" t="s">
        <v>223</v>
      </c>
      <c r="F66" s="49" t="s">
        <v>146</v>
      </c>
      <c r="G66" s="49">
        <v>2023</v>
      </c>
      <c r="H66" s="205" t="s">
        <v>347</v>
      </c>
      <c r="I66" s="52" t="s">
        <v>147</v>
      </c>
      <c r="J66" s="202" t="s">
        <v>362</v>
      </c>
      <c r="K66" s="203" t="s">
        <v>363</v>
      </c>
      <c r="L66" s="72"/>
      <c r="M66" s="72"/>
      <c r="N66" s="71"/>
    </row>
    <row r="67" spans="1:14" ht="149.25" customHeight="1">
      <c r="A67" s="46" t="s">
        <v>61</v>
      </c>
      <c r="B67" s="46">
        <v>5</v>
      </c>
      <c r="C67" s="46" t="s">
        <v>63</v>
      </c>
      <c r="D67" s="46">
        <v>2</v>
      </c>
      <c r="E67" s="47" t="s">
        <v>132</v>
      </c>
      <c r="F67" s="49" t="s">
        <v>146</v>
      </c>
      <c r="G67" s="49">
        <v>2023</v>
      </c>
      <c r="H67" s="247" t="s">
        <v>347</v>
      </c>
      <c r="I67" s="52" t="s">
        <v>224</v>
      </c>
      <c r="J67" s="250" t="s">
        <v>419</v>
      </c>
      <c r="K67" s="252" t="s">
        <v>420</v>
      </c>
      <c r="L67" s="72"/>
      <c r="M67" s="72"/>
      <c r="N67" s="71"/>
    </row>
    <row r="68" spans="1:14" ht="210.75" customHeight="1">
      <c r="A68" s="46" t="s">
        <v>61</v>
      </c>
      <c r="B68" s="46">
        <v>5</v>
      </c>
      <c r="C68" s="46" t="s">
        <v>63</v>
      </c>
      <c r="D68" s="46">
        <v>3</v>
      </c>
      <c r="E68" s="47" t="s">
        <v>225</v>
      </c>
      <c r="F68" s="49" t="s">
        <v>146</v>
      </c>
      <c r="G68" s="49">
        <v>2023</v>
      </c>
      <c r="H68" s="247" t="s">
        <v>347</v>
      </c>
      <c r="I68" s="52" t="s">
        <v>159</v>
      </c>
      <c r="J68" s="250" t="s">
        <v>421</v>
      </c>
      <c r="K68" s="61"/>
      <c r="L68" s="72"/>
      <c r="M68" s="72"/>
      <c r="N68" s="71"/>
    </row>
    <row r="69" spans="1:14" ht="162.75" customHeight="1">
      <c r="A69" s="46" t="s">
        <v>61</v>
      </c>
      <c r="B69" s="46">
        <v>1</v>
      </c>
      <c r="C69" s="46" t="s">
        <v>242</v>
      </c>
      <c r="D69" s="46"/>
      <c r="E69" s="47" t="s">
        <v>145</v>
      </c>
      <c r="F69" s="49" t="s">
        <v>146</v>
      </c>
      <c r="G69" s="49">
        <v>2023</v>
      </c>
      <c r="H69" s="205" t="s">
        <v>347</v>
      </c>
      <c r="I69" s="52" t="s">
        <v>246</v>
      </c>
      <c r="J69" s="202" t="s">
        <v>364</v>
      </c>
      <c r="K69" s="61"/>
      <c r="L69" s="72"/>
      <c r="M69" s="72"/>
      <c r="N69" s="71"/>
    </row>
    <row r="70" spans="1:14" s="32" customFormat="1" ht="166.5" customHeight="1">
      <c r="A70" s="46" t="s">
        <v>61</v>
      </c>
      <c r="B70" s="46">
        <v>5</v>
      </c>
      <c r="C70" s="46" t="s">
        <v>243</v>
      </c>
      <c r="D70" s="46"/>
      <c r="E70" s="47" t="s">
        <v>226</v>
      </c>
      <c r="F70" s="49" t="s">
        <v>146</v>
      </c>
      <c r="G70" s="49">
        <v>2023</v>
      </c>
      <c r="H70" s="209" t="s">
        <v>347</v>
      </c>
      <c r="I70" s="52" t="s">
        <v>227</v>
      </c>
      <c r="J70" s="207" t="s">
        <v>365</v>
      </c>
      <c r="K70" s="203" t="s">
        <v>359</v>
      </c>
      <c r="L70" s="72"/>
      <c r="M70" s="72"/>
      <c r="N70" s="71"/>
    </row>
    <row r="71" spans="1:14" ht="206.25" customHeight="1">
      <c r="A71" s="46" t="s">
        <v>61</v>
      </c>
      <c r="B71" s="46">
        <v>5</v>
      </c>
      <c r="C71" s="46" t="s">
        <v>66</v>
      </c>
      <c r="D71" s="46"/>
      <c r="E71" s="47" t="s">
        <v>229</v>
      </c>
      <c r="F71" s="169" t="s">
        <v>318</v>
      </c>
      <c r="G71" s="49">
        <v>2023</v>
      </c>
      <c r="H71" s="205" t="s">
        <v>347</v>
      </c>
      <c r="I71" s="52" t="s">
        <v>228</v>
      </c>
      <c r="J71" s="73" t="s">
        <v>422</v>
      </c>
      <c r="K71" s="203" t="s">
        <v>363</v>
      </c>
      <c r="L71" s="72"/>
      <c r="M71" s="72"/>
      <c r="N71" s="71"/>
    </row>
    <row r="72" spans="1:14" ht="207" customHeight="1">
      <c r="A72" s="46" t="s">
        <v>61</v>
      </c>
      <c r="B72" s="46">
        <v>5</v>
      </c>
      <c r="C72" s="46" t="s">
        <v>232</v>
      </c>
      <c r="D72" s="46"/>
      <c r="E72" s="47" t="s">
        <v>230</v>
      </c>
      <c r="F72" s="49" t="s">
        <v>146</v>
      </c>
      <c r="G72" s="49">
        <v>2023</v>
      </c>
      <c r="H72" s="209" t="s">
        <v>347</v>
      </c>
      <c r="I72" s="52"/>
      <c r="J72" s="253" t="s">
        <v>423</v>
      </c>
      <c r="K72" s="61"/>
      <c r="L72" s="72"/>
      <c r="M72" s="72"/>
      <c r="N72" s="71"/>
    </row>
    <row r="73" spans="1:14" ht="130.5" customHeight="1">
      <c r="A73" s="46" t="s">
        <v>61</v>
      </c>
      <c r="B73" s="46">
        <v>5</v>
      </c>
      <c r="C73" s="46" t="s">
        <v>232</v>
      </c>
      <c r="D73" s="46">
        <v>1</v>
      </c>
      <c r="E73" s="47" t="s">
        <v>231</v>
      </c>
      <c r="F73" s="49" t="s">
        <v>146</v>
      </c>
      <c r="G73" s="49">
        <v>2023</v>
      </c>
      <c r="H73" s="209" t="s">
        <v>347</v>
      </c>
      <c r="I73" s="74" t="s">
        <v>247</v>
      </c>
      <c r="J73" s="255" t="s">
        <v>426</v>
      </c>
      <c r="K73" s="61"/>
      <c r="L73" s="72"/>
      <c r="M73" s="72"/>
      <c r="N73" s="71"/>
    </row>
    <row r="74" spans="1:14" ht="255.75" customHeight="1">
      <c r="A74" s="46" t="s">
        <v>61</v>
      </c>
      <c r="B74" s="46">
        <v>5</v>
      </c>
      <c r="C74" s="46" t="s">
        <v>232</v>
      </c>
      <c r="D74" s="46">
        <v>2</v>
      </c>
      <c r="E74" s="47" t="s">
        <v>233</v>
      </c>
      <c r="F74" s="49" t="s">
        <v>146</v>
      </c>
      <c r="G74" s="49">
        <v>2023</v>
      </c>
      <c r="H74" s="209" t="s">
        <v>347</v>
      </c>
      <c r="I74" s="52" t="s">
        <v>252</v>
      </c>
      <c r="J74" s="255" t="s">
        <v>427</v>
      </c>
      <c r="K74" s="61"/>
      <c r="L74" s="72"/>
      <c r="M74" s="72"/>
      <c r="N74" s="71"/>
    </row>
    <row r="75" spans="1:14" ht="253.5" customHeight="1">
      <c r="A75" s="46" t="s">
        <v>61</v>
      </c>
      <c r="B75" s="46">
        <v>5</v>
      </c>
      <c r="C75" s="46" t="s">
        <v>232</v>
      </c>
      <c r="D75" s="46">
        <v>3</v>
      </c>
      <c r="E75" s="47" t="s">
        <v>236</v>
      </c>
      <c r="F75" s="49" t="s">
        <v>146</v>
      </c>
      <c r="G75" s="49">
        <v>2023</v>
      </c>
      <c r="H75" s="209" t="s">
        <v>347</v>
      </c>
      <c r="I75" s="75" t="s">
        <v>237</v>
      </c>
      <c r="J75" s="202" t="s">
        <v>366</v>
      </c>
      <c r="K75" s="61"/>
      <c r="L75" s="72"/>
      <c r="M75" s="72"/>
      <c r="N75" s="71"/>
    </row>
    <row r="76" spans="1:14" ht="282.75" customHeight="1">
      <c r="A76" s="46" t="s">
        <v>61</v>
      </c>
      <c r="B76" s="46">
        <v>5</v>
      </c>
      <c r="C76" s="46" t="s">
        <v>234</v>
      </c>
      <c r="D76" s="46"/>
      <c r="E76" s="47" t="s">
        <v>238</v>
      </c>
      <c r="F76" s="49" t="s">
        <v>146</v>
      </c>
      <c r="G76" s="49">
        <v>2022</v>
      </c>
      <c r="H76" s="49">
        <v>2022</v>
      </c>
      <c r="I76" s="52" t="s">
        <v>251</v>
      </c>
      <c r="J76" s="78" t="s">
        <v>367</v>
      </c>
      <c r="K76" s="61"/>
      <c r="L76" s="72"/>
      <c r="M76" s="72"/>
      <c r="N76" s="71"/>
    </row>
    <row r="77" spans="1:14" ht="243" customHeight="1">
      <c r="A77" s="46" t="s">
        <v>61</v>
      </c>
      <c r="B77" s="46">
        <v>5</v>
      </c>
      <c r="C77" s="46" t="s">
        <v>235</v>
      </c>
      <c r="D77" s="46"/>
      <c r="E77" s="47" t="s">
        <v>239</v>
      </c>
      <c r="F77" s="169" t="s">
        <v>146</v>
      </c>
      <c r="G77" s="49">
        <v>2023</v>
      </c>
      <c r="H77" s="205" t="s">
        <v>354</v>
      </c>
      <c r="I77" s="52" t="s">
        <v>240</v>
      </c>
      <c r="J77" s="202" t="s">
        <v>368</v>
      </c>
      <c r="K77" s="203" t="s">
        <v>363</v>
      </c>
      <c r="L77" s="72"/>
      <c r="M77" s="72"/>
      <c r="N77" s="71"/>
    </row>
    <row r="78" spans="1:14" ht="145.5" customHeight="1">
      <c r="A78" s="46" t="s">
        <v>61</v>
      </c>
      <c r="B78" s="46" t="s">
        <v>84</v>
      </c>
      <c r="C78" s="46" t="s">
        <v>249</v>
      </c>
      <c r="D78" s="46"/>
      <c r="E78" s="47" t="s">
        <v>250</v>
      </c>
      <c r="F78" s="49" t="s">
        <v>146</v>
      </c>
      <c r="G78" s="49">
        <v>2023</v>
      </c>
      <c r="H78" s="205" t="s">
        <v>347</v>
      </c>
      <c r="I78" s="52" t="s">
        <v>253</v>
      </c>
      <c r="J78" s="202" t="s">
        <v>369</v>
      </c>
      <c r="K78" s="61"/>
      <c r="L78" s="72"/>
      <c r="M78" s="72"/>
      <c r="N78" s="71"/>
    </row>
    <row r="79" spans="1:14" ht="145.5" customHeight="1">
      <c r="A79" s="171"/>
      <c r="B79" s="171" t="s">
        <v>344</v>
      </c>
      <c r="C79" s="171"/>
      <c r="D79" s="171"/>
      <c r="E79" s="172"/>
      <c r="F79" s="349" t="s">
        <v>321</v>
      </c>
      <c r="G79" s="350"/>
      <c r="H79" s="350"/>
      <c r="I79" s="350"/>
      <c r="J79" s="350"/>
      <c r="K79" s="168"/>
      <c r="L79" s="168"/>
      <c r="M79" s="168"/>
      <c r="N79" s="168"/>
    </row>
    <row r="80" spans="1:14" ht="145.5" customHeight="1">
      <c r="A80" s="171"/>
      <c r="B80" s="171" t="s">
        <v>344</v>
      </c>
      <c r="C80" s="171" t="s">
        <v>18</v>
      </c>
      <c r="D80" s="171"/>
      <c r="E80" s="172" t="s">
        <v>320</v>
      </c>
      <c r="F80" s="168" t="s">
        <v>326</v>
      </c>
      <c r="G80" s="168">
        <v>2023</v>
      </c>
      <c r="H80" s="204" t="s">
        <v>347</v>
      </c>
      <c r="I80" s="173" t="s">
        <v>327</v>
      </c>
      <c r="J80" s="162" t="s">
        <v>371</v>
      </c>
      <c r="K80" s="168"/>
      <c r="L80" s="168"/>
      <c r="M80" s="168"/>
      <c r="N80" s="168"/>
    </row>
    <row r="81" spans="1:14" ht="145.5" customHeight="1">
      <c r="A81" s="171"/>
      <c r="B81" s="171" t="s">
        <v>344</v>
      </c>
      <c r="C81" s="171" t="s">
        <v>19</v>
      </c>
      <c r="D81" s="171"/>
      <c r="E81" s="172"/>
      <c r="F81" s="168" t="s">
        <v>324</v>
      </c>
      <c r="G81" s="168">
        <v>2032</v>
      </c>
      <c r="H81" s="204" t="s">
        <v>347</v>
      </c>
      <c r="I81" s="173" t="s">
        <v>322</v>
      </c>
      <c r="J81" s="162" t="s">
        <v>370</v>
      </c>
      <c r="K81" s="168" t="s">
        <v>257</v>
      </c>
      <c r="L81" s="168"/>
      <c r="M81" s="168"/>
      <c r="N81" s="168"/>
    </row>
    <row r="82" spans="1:14" ht="110.25">
      <c r="A82" s="30"/>
      <c r="B82" s="30">
        <v>6</v>
      </c>
      <c r="C82" s="30">
        <v>3</v>
      </c>
      <c r="D82" s="30"/>
      <c r="E82" s="30"/>
      <c r="F82" s="166" t="s">
        <v>325</v>
      </c>
      <c r="G82" s="166">
        <v>2023</v>
      </c>
      <c r="H82" s="201" t="s">
        <v>374</v>
      </c>
      <c r="I82" s="173" t="s">
        <v>323</v>
      </c>
      <c r="J82" s="162" t="s">
        <v>372</v>
      </c>
      <c r="K82" s="187" t="s">
        <v>373</v>
      </c>
      <c r="L82" s="30"/>
      <c r="M82" s="30"/>
      <c r="N82" s="30"/>
    </row>
    <row r="83" spans="1:14" ht="17.25">
      <c r="A83" s="36"/>
      <c r="B83" s="36"/>
      <c r="C83" s="36"/>
      <c r="D83" s="36"/>
      <c r="E83" s="36"/>
      <c r="F83" s="36"/>
      <c r="G83" s="36"/>
      <c r="H83" s="36"/>
      <c r="I83" s="30"/>
      <c r="J83" s="36"/>
      <c r="K83" s="36"/>
      <c r="L83" s="36"/>
      <c r="M83" s="36"/>
      <c r="N83" s="36"/>
    </row>
    <row r="84" spans="1:14" ht="17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1:14" ht="17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17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1:14" ht="17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ht="17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7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17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7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17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7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ht="17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7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7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7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7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17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7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7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ht="17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1:14" ht="17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1:14" ht="17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1:14" ht="17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7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7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1:14" ht="17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1:14" ht="17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1:14" ht="17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1:14" ht="17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7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ht="17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1:14" ht="17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ht="17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1:14" ht="17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1:14" ht="17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1:14" ht="17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1:14" ht="17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1:14" ht="17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ht="17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ht="17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7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7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7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7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 ht="17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1:14" ht="17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</row>
    <row r="129" spans="1:14" ht="17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1:14" ht="17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</row>
    <row r="131" spans="1:14" ht="17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</row>
    <row r="132" spans="1:14" ht="17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</row>
    <row r="133" spans="1:14" ht="17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</row>
    <row r="134" spans="1:14" ht="17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1:14" ht="17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</row>
    <row r="136" spans="1:14" ht="17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</row>
    <row r="137" spans="1:14" ht="17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</row>
    <row r="138" spans="1:14" ht="17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</row>
    <row r="139" spans="1:14" ht="17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</row>
    <row r="140" spans="1:14" ht="17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</row>
    <row r="141" spans="1:14" ht="17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</row>
    <row r="142" spans="1:14" ht="17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</row>
    <row r="143" spans="1:14" ht="17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</row>
    <row r="144" spans="1:14" ht="17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</row>
    <row r="145" spans="1:14" ht="17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1:14" ht="17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1:14" ht="17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1:14" ht="17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1:14" ht="17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1:14" ht="17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1:14" ht="17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1:14" ht="17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1:14" ht="17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1:14" ht="17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1:14" ht="17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1:14" ht="17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1:14" ht="17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1:14" ht="17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1:14" ht="17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1:14" ht="17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1:14" ht="17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1:14" ht="17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1:14" ht="17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1:14" ht="17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1:14" ht="17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1:14" ht="17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1:14" ht="17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1:14" ht="17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1:14" ht="17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1:14" ht="17.25">
      <c r="I170" s="36"/>
    </row>
  </sheetData>
  <mergeCells count="112">
    <mergeCell ref="K20:N20"/>
    <mergeCell ref="A48:A51"/>
    <mergeCell ref="B48:B51"/>
    <mergeCell ref="C48:C51"/>
    <mergeCell ref="F8:F15"/>
    <mergeCell ref="G8:G15"/>
    <mergeCell ref="H8:H15"/>
    <mergeCell ref="I8:I15"/>
    <mergeCell ref="J8:J15"/>
    <mergeCell ref="A8:A15"/>
    <mergeCell ref="B8:B15"/>
    <mergeCell ref="C8:C15"/>
    <mergeCell ref="D8:D15"/>
    <mergeCell ref="E8:E15"/>
    <mergeCell ref="H29:H31"/>
    <mergeCell ref="I29:I31"/>
    <mergeCell ref="J40:J43"/>
    <mergeCell ref="C29:C31"/>
    <mergeCell ref="D29:D31"/>
    <mergeCell ref="E29:E31"/>
    <mergeCell ref="K18:M18"/>
    <mergeCell ref="K19:N19"/>
    <mergeCell ref="G40:G43"/>
    <mergeCell ref="H40:H43"/>
    <mergeCell ref="K21:N21"/>
    <mergeCell ref="A22:K22"/>
    <mergeCell ref="I36:I39"/>
    <mergeCell ref="A36:A39"/>
    <mergeCell ref="B36:B39"/>
    <mergeCell ref="C36:C39"/>
    <mergeCell ref="E34:N34"/>
    <mergeCell ref="K40:N43"/>
    <mergeCell ref="K32:N32"/>
    <mergeCell ref="D27:D28"/>
    <mergeCell ref="A40:A43"/>
    <mergeCell ref="B40:B43"/>
    <mergeCell ref="C40:C43"/>
    <mergeCell ref="D40:D43"/>
    <mergeCell ref="E27:E28"/>
    <mergeCell ref="I23:N23"/>
    <mergeCell ref="A24:A26"/>
    <mergeCell ref="B24:B26"/>
    <mergeCell ref="H24:H26"/>
    <mergeCell ref="I24:I26"/>
    <mergeCell ref="K24:N26"/>
    <mergeCell ref="H27:H28"/>
    <mergeCell ref="I27:I28"/>
    <mergeCell ref="K27:N28"/>
    <mergeCell ref="K29:N31"/>
    <mergeCell ref="I40:I43"/>
    <mergeCell ref="J36:J39"/>
    <mergeCell ref="K36:N39"/>
    <mergeCell ref="J27:J28"/>
    <mergeCell ref="J29:J31"/>
    <mergeCell ref="K33:N33"/>
    <mergeCell ref="C24:C26"/>
    <mergeCell ref="D24:D26"/>
    <mergeCell ref="F24:F26"/>
    <mergeCell ref="G24:G26"/>
    <mergeCell ref="A29:A31"/>
    <mergeCell ref="B29:B31"/>
    <mergeCell ref="A27:A28"/>
    <mergeCell ref="B27:B28"/>
    <mergeCell ref="C27:C28"/>
    <mergeCell ref="F27:F28"/>
    <mergeCell ref="G27:G28"/>
    <mergeCell ref="F29:F31"/>
    <mergeCell ref="G29:G31"/>
    <mergeCell ref="D48:D51"/>
    <mergeCell ref="E48:E51"/>
    <mergeCell ref="F48:F51"/>
    <mergeCell ref="G48:G51"/>
    <mergeCell ref="H48:H51"/>
    <mergeCell ref="D36:D39"/>
    <mergeCell ref="F36:F39"/>
    <mergeCell ref="G36:G39"/>
    <mergeCell ref="H36:H39"/>
    <mergeCell ref="F40:F43"/>
    <mergeCell ref="E6:N6"/>
    <mergeCell ref="F16:F17"/>
    <mergeCell ref="E16:E17"/>
    <mergeCell ref="A16:A17"/>
    <mergeCell ref="B16:B17"/>
    <mergeCell ref="C16:C17"/>
    <mergeCell ref="D16:D17"/>
    <mergeCell ref="J16:J17"/>
    <mergeCell ref="K16:N17"/>
    <mergeCell ref="I16:I17"/>
    <mergeCell ref="H16:H17"/>
    <mergeCell ref="G16:G17"/>
    <mergeCell ref="K8:M15"/>
    <mergeCell ref="A2:N2"/>
    <mergeCell ref="A3:N3"/>
    <mergeCell ref="A4:D4"/>
    <mergeCell ref="E4:E5"/>
    <mergeCell ref="F4:F5"/>
    <mergeCell ref="G4:G5"/>
    <mergeCell ref="H4:H5"/>
    <mergeCell ref="I4:I5"/>
    <mergeCell ref="J4:J5"/>
    <mergeCell ref="K4:N5"/>
    <mergeCell ref="F79:J79"/>
    <mergeCell ref="K44:N44"/>
    <mergeCell ref="K46:M46"/>
    <mergeCell ref="E45:N45"/>
    <mergeCell ref="K47:N47"/>
    <mergeCell ref="J48:J51"/>
    <mergeCell ref="K48:N51"/>
    <mergeCell ref="I48:I51"/>
    <mergeCell ref="K52:M52"/>
    <mergeCell ref="K53:M53"/>
    <mergeCell ref="E55:K55"/>
  </mergeCells>
  <pageMargins left="0.35433070866141736" right="3.937007874015748E-2" top="0.39370078740157483" bottom="0.74803149606299213" header="0.31496062992125984" footer="0.31496062992125984"/>
  <pageSetup paperSize="9" scale="67" fitToHeight="1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9"/>
  <sheetViews>
    <sheetView workbookViewId="0">
      <selection activeCell="H37" sqref="H37"/>
    </sheetView>
  </sheetViews>
  <sheetFormatPr defaultRowHeight="15"/>
  <cols>
    <col min="4" max="4" width="25.85546875" customWidth="1"/>
    <col min="5" max="5" width="29.42578125" customWidth="1"/>
    <col min="6" max="6" width="11.28515625" customWidth="1"/>
    <col min="7" max="7" width="11.42578125" customWidth="1"/>
    <col min="11" max="11" width="16" customWidth="1"/>
  </cols>
  <sheetData>
    <row r="1" spans="1:15">
      <c r="A1" s="419" t="s">
        <v>306</v>
      </c>
      <c r="B1" s="419"/>
      <c r="C1" s="419"/>
      <c r="D1" s="419"/>
      <c r="E1" s="419"/>
      <c r="F1" s="3"/>
      <c r="G1" s="3"/>
      <c r="H1" s="3"/>
      <c r="I1" s="3"/>
      <c r="J1" s="3"/>
      <c r="K1" s="157"/>
    </row>
    <row r="2" spans="1:15">
      <c r="A2" s="420" t="s">
        <v>307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</row>
    <row r="3" spans="1:15">
      <c r="A3" s="158"/>
      <c r="B3" s="157"/>
      <c r="C3" s="422" t="s">
        <v>375</v>
      </c>
      <c r="D3" s="422"/>
      <c r="E3" s="422"/>
      <c r="F3" s="422"/>
      <c r="G3" s="422"/>
      <c r="H3" s="422"/>
      <c r="I3" s="422"/>
      <c r="J3" s="422"/>
      <c r="K3" s="157"/>
    </row>
    <row r="4" spans="1:15" ht="90" customHeight="1">
      <c r="A4" s="158"/>
      <c r="B4" s="157"/>
      <c r="C4" s="422" t="s">
        <v>378</v>
      </c>
      <c r="D4" s="423"/>
      <c r="E4" s="423"/>
      <c r="F4" s="423"/>
      <c r="G4" s="423"/>
      <c r="H4" s="423"/>
      <c r="I4" s="423"/>
      <c r="J4" s="423"/>
      <c r="K4" s="157"/>
    </row>
    <row r="5" spans="1:15">
      <c r="A5" s="2"/>
      <c r="B5" s="2"/>
      <c r="C5" s="2"/>
      <c r="D5" s="3"/>
      <c r="E5" s="3"/>
      <c r="F5" s="3"/>
      <c r="G5" s="3"/>
      <c r="H5" s="3"/>
      <c r="I5" s="3"/>
      <c r="J5" s="3"/>
      <c r="K5" s="3"/>
    </row>
    <row r="6" spans="1:15">
      <c r="A6" s="274" t="s">
        <v>0</v>
      </c>
      <c r="B6" s="274"/>
      <c r="C6" s="274" t="s">
        <v>10</v>
      </c>
      <c r="D6" s="274" t="s">
        <v>26</v>
      </c>
      <c r="E6" s="274" t="s">
        <v>27</v>
      </c>
      <c r="F6" s="274" t="s">
        <v>28</v>
      </c>
      <c r="G6" s="274" t="s">
        <v>57</v>
      </c>
      <c r="H6" s="274" t="s">
        <v>58</v>
      </c>
      <c r="I6" s="274" t="s">
        <v>33</v>
      </c>
      <c r="J6" s="274" t="s">
        <v>34</v>
      </c>
      <c r="K6" s="274" t="s">
        <v>35</v>
      </c>
    </row>
    <row r="7" spans="1:15" ht="80.25" customHeight="1">
      <c r="A7" s="121" t="s">
        <v>5</v>
      </c>
      <c r="B7" s="121" t="s">
        <v>6</v>
      </c>
      <c r="C7" s="275"/>
      <c r="D7" s="275" t="s">
        <v>29</v>
      </c>
      <c r="E7" s="275" t="s">
        <v>9</v>
      </c>
      <c r="F7" s="275"/>
      <c r="G7" s="275"/>
      <c r="H7" s="275"/>
      <c r="I7" s="275"/>
      <c r="J7" s="275"/>
      <c r="K7" s="275"/>
    </row>
    <row r="8" spans="1:15">
      <c r="A8" s="110" t="s">
        <v>61</v>
      </c>
      <c r="B8" s="111">
        <v>1</v>
      </c>
      <c r="C8" s="111"/>
      <c r="D8" s="424" t="s">
        <v>65</v>
      </c>
      <c r="E8" s="424"/>
      <c r="F8" s="424"/>
      <c r="G8" s="424"/>
      <c r="H8" s="424"/>
      <c r="I8" s="424"/>
      <c r="J8" s="424"/>
      <c r="K8" s="424"/>
    </row>
    <row r="9" spans="1:15" s="10" customFormat="1" ht="12">
      <c r="A9" s="425" t="s">
        <v>61</v>
      </c>
      <c r="B9" s="425" t="s">
        <v>18</v>
      </c>
      <c r="C9" s="425" t="s">
        <v>17</v>
      </c>
      <c r="D9" s="427" t="s">
        <v>99</v>
      </c>
      <c r="E9" s="232" t="s">
        <v>100</v>
      </c>
      <c r="F9" s="112" t="s">
        <v>30</v>
      </c>
      <c r="G9" s="112">
        <f>150+117+120</f>
        <v>387</v>
      </c>
      <c r="H9" s="112">
        <f>150+117+120</f>
        <v>387</v>
      </c>
      <c r="I9" s="112">
        <f>77+54+55</f>
        <v>186</v>
      </c>
      <c r="J9" s="113">
        <f t="shared" ref="J9:J10" si="0">I9/G9*100</f>
        <v>48.062015503875969</v>
      </c>
      <c r="K9" s="113">
        <f t="shared" ref="K9:K10" si="1">I9/H9*100</f>
        <v>48.062015503875969</v>
      </c>
    </row>
    <row r="10" spans="1:15" s="10" customFormat="1" ht="48">
      <c r="A10" s="426"/>
      <c r="B10" s="426"/>
      <c r="C10" s="426"/>
      <c r="D10" s="428"/>
      <c r="E10" s="232" t="s">
        <v>101</v>
      </c>
      <c r="F10" s="112" t="s">
        <v>31</v>
      </c>
      <c r="G10" s="113">
        <f>446.1+1292.1+9756.3</f>
        <v>11494.5</v>
      </c>
      <c r="H10" s="113">
        <f>446.1+1292.1+9756.3</f>
        <v>11494.5</v>
      </c>
      <c r="I10" s="113">
        <f>154+651.6+5236.1</f>
        <v>6041.7000000000007</v>
      </c>
      <c r="J10" s="113">
        <f t="shared" si="0"/>
        <v>52.561659924311634</v>
      </c>
      <c r="K10" s="113">
        <f t="shared" si="1"/>
        <v>52.561659924311634</v>
      </c>
      <c r="L10" s="234" t="e">
        <f>H10/M16</f>
        <v>#DIV/0!</v>
      </c>
      <c r="M10" s="234"/>
      <c r="N10" s="234"/>
      <c r="O10" s="234"/>
    </row>
    <row r="11" spans="1:15" s="10" customFormat="1" ht="15" customHeight="1">
      <c r="A11" s="425" t="s">
        <v>61</v>
      </c>
      <c r="B11" s="425" t="s">
        <v>18</v>
      </c>
      <c r="C11" s="425" t="s">
        <v>17</v>
      </c>
      <c r="D11" s="427" t="s">
        <v>142</v>
      </c>
      <c r="E11" s="232" t="s">
        <v>100</v>
      </c>
      <c r="F11" s="112" t="s">
        <v>30</v>
      </c>
      <c r="G11" s="112">
        <f>50+44+80</f>
        <v>174</v>
      </c>
      <c r="H11" s="112">
        <f>50+44+80</f>
        <v>174</v>
      </c>
      <c r="I11" s="112">
        <f>25+24+57</f>
        <v>106</v>
      </c>
      <c r="J11" s="113">
        <f>I11/G11*100</f>
        <v>60.919540229885058</v>
      </c>
      <c r="K11" s="113">
        <f>I11/H11*100</f>
        <v>60.919540229885058</v>
      </c>
      <c r="L11" s="234"/>
      <c r="M11" s="234"/>
      <c r="N11" s="234"/>
      <c r="O11" s="234"/>
    </row>
    <row r="12" spans="1:15" s="10" customFormat="1" ht="30" customHeight="1">
      <c r="A12" s="426"/>
      <c r="B12" s="426"/>
      <c r="C12" s="426"/>
      <c r="D12" s="428"/>
      <c r="E12" s="232" t="s">
        <v>101</v>
      </c>
      <c r="F12" s="112" t="s">
        <v>31</v>
      </c>
      <c r="G12" s="113">
        <f>845.6+1560.8+7460.3</f>
        <v>9866.7000000000007</v>
      </c>
      <c r="H12" s="113">
        <f>845.6+1560.8+7460.3</f>
        <v>9866.7000000000007</v>
      </c>
      <c r="I12" s="113">
        <f>269.5+760.2+4004.1</f>
        <v>5033.8</v>
      </c>
      <c r="J12" s="113">
        <f>I12/G12*100</f>
        <v>51.018070884895664</v>
      </c>
      <c r="K12" s="113">
        <f>I12/H12*100</f>
        <v>51.018070884895664</v>
      </c>
      <c r="L12" s="234"/>
      <c r="M12" s="234"/>
      <c r="N12" s="234"/>
      <c r="O12" s="234"/>
    </row>
    <row r="13" spans="1:15" ht="15" customHeight="1">
      <c r="A13" s="425" t="s">
        <v>61</v>
      </c>
      <c r="B13" s="425" t="s">
        <v>18</v>
      </c>
      <c r="C13" s="425" t="s">
        <v>17</v>
      </c>
      <c r="D13" s="427" t="s">
        <v>102</v>
      </c>
      <c r="E13" s="124" t="s">
        <v>103</v>
      </c>
      <c r="F13" s="112" t="s">
        <v>32</v>
      </c>
      <c r="G13" s="114">
        <f>13+43+25</f>
        <v>81</v>
      </c>
      <c r="H13" s="114">
        <f>13+43+25</f>
        <v>81</v>
      </c>
      <c r="I13" s="114">
        <f>13+43+25</f>
        <v>81</v>
      </c>
      <c r="J13" s="113">
        <f t="shared" ref="J13:J16" si="2">I13/G13*100</f>
        <v>100</v>
      </c>
      <c r="K13" s="113">
        <f t="shared" ref="K13:K16" si="3">I13/H13*100</f>
        <v>100</v>
      </c>
    </row>
    <row r="14" spans="1:15" ht="48">
      <c r="A14" s="426"/>
      <c r="B14" s="426"/>
      <c r="C14" s="426"/>
      <c r="D14" s="428"/>
      <c r="E14" s="124" t="s">
        <v>104</v>
      </c>
      <c r="F14" s="112" t="s">
        <v>31</v>
      </c>
      <c r="G14" s="113">
        <f>9335.2+8146+40173.1</f>
        <v>57654.3</v>
      </c>
      <c r="H14" s="113">
        <f>9335.2+8146+40173.1</f>
        <v>57654.3</v>
      </c>
      <c r="I14" s="113">
        <f>3118.3+4018.2+21560.4</f>
        <v>28696.9</v>
      </c>
      <c r="J14" s="113">
        <f t="shared" si="2"/>
        <v>49.774084500202065</v>
      </c>
      <c r="K14" s="113">
        <f t="shared" si="3"/>
        <v>49.774084500202065</v>
      </c>
    </row>
    <row r="15" spans="1:15" ht="15" customHeight="1">
      <c r="A15" s="432" t="s">
        <v>61</v>
      </c>
      <c r="B15" s="434">
        <v>1</v>
      </c>
      <c r="C15" s="434">
        <v>938</v>
      </c>
      <c r="D15" s="417" t="s">
        <v>105</v>
      </c>
      <c r="E15" s="115" t="s">
        <v>106</v>
      </c>
      <c r="F15" s="112" t="s">
        <v>107</v>
      </c>
      <c r="G15" s="116">
        <v>5000</v>
      </c>
      <c r="H15" s="116">
        <v>2500</v>
      </c>
      <c r="I15" s="116">
        <v>4167</v>
      </c>
      <c r="J15" s="113">
        <f t="shared" si="2"/>
        <v>83.34</v>
      </c>
      <c r="K15" s="113">
        <f t="shared" si="3"/>
        <v>166.68</v>
      </c>
    </row>
    <row r="16" spans="1:15" ht="48">
      <c r="A16" s="433"/>
      <c r="B16" s="435"/>
      <c r="C16" s="435"/>
      <c r="D16" s="418"/>
      <c r="E16" s="124" t="s">
        <v>104</v>
      </c>
      <c r="F16" s="112" t="s">
        <v>31</v>
      </c>
      <c r="G16" s="113">
        <v>918.7</v>
      </c>
      <c r="H16" s="113">
        <v>918.7</v>
      </c>
      <c r="I16" s="113">
        <v>308</v>
      </c>
      <c r="J16" s="113">
        <f t="shared" si="2"/>
        <v>33.525634048111456</v>
      </c>
      <c r="K16" s="113">
        <f t="shared" si="3"/>
        <v>33.525634048111456</v>
      </c>
    </row>
    <row r="17" spans="1:11" ht="15" customHeight="1">
      <c r="A17" s="110" t="s">
        <v>61</v>
      </c>
      <c r="B17" s="111">
        <v>2</v>
      </c>
      <c r="C17" s="111"/>
      <c r="D17" s="429" t="s">
        <v>71</v>
      </c>
      <c r="E17" s="430"/>
      <c r="F17" s="430"/>
      <c r="G17" s="430"/>
      <c r="H17" s="430"/>
      <c r="I17" s="430"/>
      <c r="J17" s="430"/>
      <c r="K17" s="431"/>
    </row>
    <row r="18" spans="1:11" ht="24">
      <c r="A18" s="410" t="s">
        <v>61</v>
      </c>
      <c r="B18" s="412">
        <v>2</v>
      </c>
      <c r="C18" s="412">
        <v>938</v>
      </c>
      <c r="D18" s="417" t="s">
        <v>108</v>
      </c>
      <c r="E18" s="124" t="s">
        <v>109</v>
      </c>
      <c r="F18" s="112" t="s">
        <v>32</v>
      </c>
      <c r="G18" s="113">
        <v>4000</v>
      </c>
      <c r="H18" s="116">
        <v>2000</v>
      </c>
      <c r="I18" s="116">
        <v>2087</v>
      </c>
      <c r="J18" s="116">
        <v>52.2</v>
      </c>
      <c r="K18" s="116">
        <v>104.35</v>
      </c>
    </row>
    <row r="19" spans="1:11" ht="48">
      <c r="A19" s="411"/>
      <c r="B19" s="413"/>
      <c r="C19" s="413"/>
      <c r="D19" s="418"/>
      <c r="E19" s="124" t="s">
        <v>104</v>
      </c>
      <c r="F19" s="112" t="s">
        <v>31</v>
      </c>
      <c r="G19" s="113">
        <v>1481.9</v>
      </c>
      <c r="H19" s="113">
        <v>1481.2</v>
      </c>
      <c r="I19" s="113">
        <v>620.9</v>
      </c>
      <c r="J19" s="116">
        <f t="shared" ref="J19" si="4">I19/G19*100</f>
        <v>41.898913556920164</v>
      </c>
      <c r="K19" s="116">
        <f t="shared" ref="K19" si="5">I19/H19*100</f>
        <v>41.91871455576559</v>
      </c>
    </row>
    <row r="20" spans="1:11">
      <c r="A20" s="410" t="s">
        <v>61</v>
      </c>
      <c r="B20" s="412">
        <v>2</v>
      </c>
      <c r="C20" s="412">
        <v>938</v>
      </c>
      <c r="D20" s="417" t="s">
        <v>110</v>
      </c>
      <c r="E20" s="124" t="s">
        <v>111</v>
      </c>
      <c r="F20" s="112" t="s">
        <v>32</v>
      </c>
      <c r="G20" s="113">
        <v>5000</v>
      </c>
      <c r="H20" s="113">
        <v>2500</v>
      </c>
      <c r="I20" s="113">
        <v>2620</v>
      </c>
      <c r="J20" s="116">
        <v>52.4</v>
      </c>
      <c r="K20" s="116">
        <v>105</v>
      </c>
    </row>
    <row r="21" spans="1:11" ht="48">
      <c r="A21" s="411"/>
      <c r="B21" s="413"/>
      <c r="C21" s="413"/>
      <c r="D21" s="418"/>
      <c r="E21" s="124" t="s">
        <v>104</v>
      </c>
      <c r="F21" s="112" t="s">
        <v>31</v>
      </c>
      <c r="G21" s="113">
        <v>2371</v>
      </c>
      <c r="H21" s="113">
        <v>2369.9</v>
      </c>
      <c r="I21" s="113">
        <v>993.5</v>
      </c>
      <c r="J21" s="116">
        <f t="shared" ref="J21" si="6">I21/G21*100</f>
        <v>41.902150991142975</v>
      </c>
      <c r="K21" s="116">
        <f t="shared" ref="K21" si="7">I21/H21*100</f>
        <v>41.921600067513396</v>
      </c>
    </row>
    <row r="22" spans="1:11">
      <c r="A22" s="410" t="s">
        <v>61</v>
      </c>
      <c r="B22" s="412">
        <v>2</v>
      </c>
      <c r="C22" s="412">
        <v>938</v>
      </c>
      <c r="D22" s="417" t="s">
        <v>112</v>
      </c>
      <c r="E22" s="124" t="s">
        <v>113</v>
      </c>
      <c r="F22" s="112" t="s">
        <v>32</v>
      </c>
      <c r="G22" s="113">
        <v>309540</v>
      </c>
      <c r="H22" s="113">
        <v>154700</v>
      </c>
      <c r="I22" s="113">
        <v>147000</v>
      </c>
      <c r="J22" s="116">
        <v>47.5</v>
      </c>
      <c r="K22" s="116">
        <v>95</v>
      </c>
    </row>
    <row r="23" spans="1:11" ht="48">
      <c r="A23" s="411"/>
      <c r="B23" s="413"/>
      <c r="C23" s="413"/>
      <c r="D23" s="418"/>
      <c r="E23" s="124" t="s">
        <v>104</v>
      </c>
      <c r="F23" s="112" t="s">
        <v>31</v>
      </c>
      <c r="G23" s="113">
        <v>24599</v>
      </c>
      <c r="H23" s="113">
        <v>24587.4</v>
      </c>
      <c r="I23" s="113">
        <v>10307.6</v>
      </c>
      <c r="J23" s="116">
        <f t="shared" ref="J23" si="8">I23/G23*100</f>
        <v>41.90251636245376</v>
      </c>
      <c r="K23" s="116">
        <f t="shared" ref="K23" si="9">I23/H23*100</f>
        <v>41.92228539821209</v>
      </c>
    </row>
    <row r="24" spans="1:11" ht="15" customHeight="1">
      <c r="A24" s="410" t="s">
        <v>61</v>
      </c>
      <c r="B24" s="412">
        <v>2</v>
      </c>
      <c r="C24" s="412">
        <v>938</v>
      </c>
      <c r="D24" s="417" t="s">
        <v>274</v>
      </c>
      <c r="E24" s="124" t="s">
        <v>113</v>
      </c>
      <c r="F24" s="112" t="s">
        <v>32</v>
      </c>
      <c r="G24" s="113">
        <v>55440</v>
      </c>
      <c r="H24" s="113">
        <v>27720</v>
      </c>
      <c r="I24" s="113">
        <v>29100</v>
      </c>
      <c r="J24" s="116">
        <v>50</v>
      </c>
      <c r="K24" s="116">
        <f t="shared" ref="K24:K25" si="10">I24/H24*100</f>
        <v>104.97835497835497</v>
      </c>
    </row>
    <row r="25" spans="1:11" ht="48">
      <c r="A25" s="411"/>
      <c r="B25" s="413"/>
      <c r="C25" s="413"/>
      <c r="D25" s="418"/>
      <c r="E25" s="124" t="s">
        <v>104</v>
      </c>
      <c r="F25" s="112" t="s">
        <v>31</v>
      </c>
      <c r="G25" s="113">
        <v>1185.5</v>
      </c>
      <c r="H25" s="113">
        <v>1184.9000000000001</v>
      </c>
      <c r="I25" s="113">
        <v>496.8</v>
      </c>
      <c r="J25" s="116">
        <f t="shared" ref="J25" si="11">I25/G25*100</f>
        <v>41.906368620835096</v>
      </c>
      <c r="K25" s="116">
        <f t="shared" si="10"/>
        <v>41.927588826061267</v>
      </c>
    </row>
    <row r="26" spans="1:11" ht="15" customHeight="1">
      <c r="A26" s="117" t="s">
        <v>61</v>
      </c>
      <c r="B26" s="118">
        <v>3</v>
      </c>
      <c r="C26" s="118"/>
      <c r="D26" s="414" t="s">
        <v>77</v>
      </c>
      <c r="E26" s="415"/>
      <c r="F26" s="415"/>
      <c r="G26" s="415"/>
      <c r="H26" s="415"/>
      <c r="I26" s="415"/>
      <c r="J26" s="415"/>
      <c r="K26" s="416"/>
    </row>
    <row r="27" spans="1:11" s="10" customFormat="1" ht="16.5" customHeight="1">
      <c r="A27" s="410" t="s">
        <v>61</v>
      </c>
      <c r="B27" s="410" t="s">
        <v>76</v>
      </c>
      <c r="C27" s="410" t="s">
        <v>17</v>
      </c>
      <c r="D27" s="417" t="s">
        <v>114</v>
      </c>
      <c r="E27" s="232" t="s">
        <v>308</v>
      </c>
      <c r="F27" s="112" t="s">
        <v>32</v>
      </c>
      <c r="G27" s="116">
        <v>72</v>
      </c>
      <c r="H27" s="116">
        <v>72</v>
      </c>
      <c r="I27" s="116">
        <v>36</v>
      </c>
      <c r="J27" s="116">
        <f t="shared" ref="J27:J38" si="12">I27/G27*100</f>
        <v>50</v>
      </c>
      <c r="K27" s="116">
        <f t="shared" ref="K27:K38" si="13">I27/H27*100</f>
        <v>50</v>
      </c>
    </row>
    <row r="28" spans="1:11" s="10" customFormat="1" ht="50.25" customHeight="1">
      <c r="A28" s="411"/>
      <c r="B28" s="411"/>
      <c r="C28" s="411"/>
      <c r="D28" s="418"/>
      <c r="E28" s="232" t="s">
        <v>104</v>
      </c>
      <c r="F28" s="112" t="s">
        <v>31</v>
      </c>
      <c r="G28" s="113">
        <v>2553.9</v>
      </c>
      <c r="H28" s="113">
        <v>2543.6</v>
      </c>
      <c r="I28" s="113">
        <v>991.3</v>
      </c>
      <c r="J28" s="116">
        <f t="shared" si="12"/>
        <v>38.815145463800462</v>
      </c>
      <c r="K28" s="116">
        <f t="shared" si="13"/>
        <v>38.972322692247211</v>
      </c>
    </row>
    <row r="29" spans="1:11" s="10" customFormat="1" ht="21.75" customHeight="1">
      <c r="A29" s="410" t="s">
        <v>61</v>
      </c>
      <c r="B29" s="410" t="s">
        <v>76</v>
      </c>
      <c r="C29" s="410" t="s">
        <v>17</v>
      </c>
      <c r="D29" s="417" t="s">
        <v>309</v>
      </c>
      <c r="E29" s="115" t="s">
        <v>310</v>
      </c>
      <c r="F29" s="112" t="s">
        <v>32</v>
      </c>
      <c r="G29" s="116">
        <v>15638</v>
      </c>
      <c r="H29" s="116">
        <v>15638</v>
      </c>
      <c r="I29" s="116">
        <v>15608</v>
      </c>
      <c r="J29" s="116">
        <f t="shared" si="12"/>
        <v>99.808159611203479</v>
      </c>
      <c r="K29" s="116">
        <f t="shared" si="13"/>
        <v>99.808159611203479</v>
      </c>
    </row>
    <row r="30" spans="1:11" s="10" customFormat="1" ht="55.5" customHeight="1">
      <c r="A30" s="411"/>
      <c r="B30" s="411"/>
      <c r="C30" s="411"/>
      <c r="D30" s="418"/>
      <c r="E30" s="232" t="s">
        <v>104</v>
      </c>
      <c r="F30" s="112" t="s">
        <v>31</v>
      </c>
      <c r="G30" s="113">
        <v>2325</v>
      </c>
      <c r="H30" s="113">
        <v>2315.6</v>
      </c>
      <c r="I30" s="113">
        <v>920.5</v>
      </c>
      <c r="J30" s="116">
        <f t="shared" si="12"/>
        <v>39.591397849462368</v>
      </c>
      <c r="K30" s="116">
        <f t="shared" si="13"/>
        <v>39.752116082224909</v>
      </c>
    </row>
    <row r="31" spans="1:11" s="10" customFormat="1" ht="19.5" customHeight="1">
      <c r="A31" s="410" t="s">
        <v>61</v>
      </c>
      <c r="B31" s="410" t="s">
        <v>76</v>
      </c>
      <c r="C31" s="410" t="s">
        <v>17</v>
      </c>
      <c r="D31" s="417" t="s">
        <v>393</v>
      </c>
      <c r="E31" s="115" t="s">
        <v>310</v>
      </c>
      <c r="F31" s="112" t="s">
        <v>32</v>
      </c>
      <c r="G31" s="116">
        <v>1606</v>
      </c>
      <c r="H31" s="116">
        <v>1606</v>
      </c>
      <c r="I31" s="116">
        <v>744</v>
      </c>
      <c r="J31" s="116">
        <f t="shared" si="12"/>
        <v>46.326276463262765</v>
      </c>
      <c r="K31" s="116">
        <f t="shared" si="13"/>
        <v>46.326276463262765</v>
      </c>
    </row>
    <row r="32" spans="1:11" s="10" customFormat="1" ht="57" customHeight="1">
      <c r="A32" s="411"/>
      <c r="B32" s="411"/>
      <c r="C32" s="411"/>
      <c r="D32" s="418"/>
      <c r="E32" s="232" t="s">
        <v>104</v>
      </c>
      <c r="F32" s="112" t="s">
        <v>31</v>
      </c>
      <c r="G32" s="113">
        <v>439.7</v>
      </c>
      <c r="H32" s="113">
        <v>437.9</v>
      </c>
      <c r="I32" s="113">
        <v>177</v>
      </c>
      <c r="J32" s="116">
        <f t="shared" si="12"/>
        <v>40.25471912667728</v>
      </c>
      <c r="K32" s="116">
        <f t="shared" si="13"/>
        <v>40.420187257364695</v>
      </c>
    </row>
    <row r="33" spans="1:11" s="10" customFormat="1" ht="20.25" customHeight="1">
      <c r="A33" s="410" t="s">
        <v>61</v>
      </c>
      <c r="B33" s="410" t="s">
        <v>76</v>
      </c>
      <c r="C33" s="410" t="s">
        <v>17</v>
      </c>
      <c r="D33" s="417" t="s">
        <v>394</v>
      </c>
      <c r="E33" s="115" t="s">
        <v>310</v>
      </c>
      <c r="F33" s="112" t="s">
        <v>32</v>
      </c>
      <c r="G33" s="116">
        <v>14150</v>
      </c>
      <c r="H33" s="116">
        <v>14150</v>
      </c>
      <c r="I33" s="116">
        <v>10918</v>
      </c>
      <c r="J33" s="116">
        <f t="shared" si="12"/>
        <v>77.159010600706708</v>
      </c>
      <c r="K33" s="116">
        <f t="shared" si="13"/>
        <v>77.159010600706708</v>
      </c>
    </row>
    <row r="34" spans="1:11" s="10" customFormat="1" ht="54.75" customHeight="1">
      <c r="A34" s="411"/>
      <c r="B34" s="411"/>
      <c r="C34" s="411"/>
      <c r="D34" s="418"/>
      <c r="E34" s="232" t="s">
        <v>104</v>
      </c>
      <c r="F34" s="112" t="s">
        <v>31</v>
      </c>
      <c r="G34" s="113">
        <v>1704.4</v>
      </c>
      <c r="H34" s="113">
        <v>1697.6</v>
      </c>
      <c r="I34" s="113">
        <v>672.6</v>
      </c>
      <c r="J34" s="116">
        <f t="shared" si="12"/>
        <v>39.462567472424311</v>
      </c>
      <c r="K34" s="116">
        <f t="shared" si="13"/>
        <v>39.620640904806791</v>
      </c>
    </row>
    <row r="35" spans="1:11" s="10" customFormat="1" ht="21" customHeight="1">
      <c r="A35" s="410" t="s">
        <v>61</v>
      </c>
      <c r="B35" s="410" t="s">
        <v>76</v>
      </c>
      <c r="C35" s="410" t="s">
        <v>17</v>
      </c>
      <c r="D35" s="417" t="s">
        <v>395</v>
      </c>
      <c r="E35" s="115" t="s">
        <v>396</v>
      </c>
      <c r="F35" s="112" t="s">
        <v>32</v>
      </c>
      <c r="G35" s="116">
        <v>26890</v>
      </c>
      <c r="H35" s="116">
        <v>26890</v>
      </c>
      <c r="I35" s="116">
        <v>11407</v>
      </c>
      <c r="J35" s="116">
        <f t="shared" si="12"/>
        <v>42.42097433990331</v>
      </c>
      <c r="K35" s="116">
        <f t="shared" si="13"/>
        <v>42.42097433990331</v>
      </c>
    </row>
    <row r="36" spans="1:11" s="10" customFormat="1" ht="51" customHeight="1">
      <c r="A36" s="411"/>
      <c r="B36" s="411"/>
      <c r="C36" s="411"/>
      <c r="D36" s="418"/>
      <c r="E36" s="232" t="s">
        <v>104</v>
      </c>
      <c r="F36" s="112" t="s">
        <v>31</v>
      </c>
      <c r="G36" s="113">
        <v>1595.2</v>
      </c>
      <c r="H36" s="113">
        <v>1588.7</v>
      </c>
      <c r="I36" s="113">
        <v>637.20000000000005</v>
      </c>
      <c r="J36" s="116">
        <f t="shared" si="12"/>
        <v>39.944834503510535</v>
      </c>
      <c r="K36" s="116">
        <f t="shared" si="13"/>
        <v>40.108264618870777</v>
      </c>
    </row>
    <row r="37" spans="1:11" s="10" customFormat="1" ht="15" customHeight="1">
      <c r="A37" s="410" t="s">
        <v>61</v>
      </c>
      <c r="B37" s="410" t="s">
        <v>76</v>
      </c>
      <c r="C37" s="410" t="s">
        <v>17</v>
      </c>
      <c r="D37" s="417" t="s">
        <v>397</v>
      </c>
      <c r="E37" s="115" t="s">
        <v>396</v>
      </c>
      <c r="F37" s="112" t="s">
        <v>32</v>
      </c>
      <c r="G37" s="116">
        <v>6000</v>
      </c>
      <c r="H37" s="116">
        <v>6000</v>
      </c>
      <c r="I37" s="116">
        <v>5776</v>
      </c>
      <c r="J37" s="116">
        <f t="shared" si="12"/>
        <v>96.266666666666666</v>
      </c>
      <c r="K37" s="116">
        <f t="shared" si="13"/>
        <v>96.266666666666666</v>
      </c>
    </row>
    <row r="38" spans="1:11" s="10" customFormat="1" ht="48">
      <c r="A38" s="411"/>
      <c r="B38" s="411"/>
      <c r="C38" s="411"/>
      <c r="D38" s="418"/>
      <c r="E38" s="232" t="s">
        <v>104</v>
      </c>
      <c r="F38" s="112" t="s">
        <v>31</v>
      </c>
      <c r="G38" s="113">
        <v>349.7</v>
      </c>
      <c r="H38" s="113">
        <v>348.3</v>
      </c>
      <c r="I38" s="113">
        <v>141.6</v>
      </c>
      <c r="J38" s="116">
        <f t="shared" si="12"/>
        <v>40.491850157277668</v>
      </c>
      <c r="K38" s="116">
        <f t="shared" si="13"/>
        <v>40.654608096468557</v>
      </c>
    </row>
    <row r="39" spans="1:11" ht="15" customHeight="1"/>
  </sheetData>
  <mergeCells count="73"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B22:B23"/>
    <mergeCell ref="D18:D19"/>
    <mergeCell ref="A20:A21"/>
    <mergeCell ref="B20:B21"/>
    <mergeCell ref="C20:C21"/>
    <mergeCell ref="D20:D21"/>
    <mergeCell ref="A18:A19"/>
    <mergeCell ref="B18:B19"/>
    <mergeCell ref="C18:C19"/>
    <mergeCell ref="A13:A14"/>
    <mergeCell ref="B13:B14"/>
    <mergeCell ref="C13:C14"/>
    <mergeCell ref="D13:D14"/>
    <mergeCell ref="D17:K17"/>
    <mergeCell ref="A15:A16"/>
    <mergeCell ref="B15:B16"/>
    <mergeCell ref="C15:C16"/>
    <mergeCell ref="D15:D16"/>
    <mergeCell ref="D8:K8"/>
    <mergeCell ref="A11:A12"/>
    <mergeCell ref="B11:B12"/>
    <mergeCell ref="C11:C12"/>
    <mergeCell ref="D11:D12"/>
    <mergeCell ref="A9:A10"/>
    <mergeCell ref="B9:B10"/>
    <mergeCell ref="C9:C10"/>
    <mergeCell ref="D9:D10"/>
    <mergeCell ref="A1:E1"/>
    <mergeCell ref="A2:K2"/>
    <mergeCell ref="C3:J3"/>
    <mergeCell ref="C4:J4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37:A38"/>
    <mergeCell ref="B37:B38"/>
    <mergeCell ref="C37:C38"/>
    <mergeCell ref="C22:C23"/>
    <mergeCell ref="D26:K26"/>
    <mergeCell ref="A35:A36"/>
    <mergeCell ref="B35:B36"/>
    <mergeCell ref="C35:C36"/>
    <mergeCell ref="D35:D36"/>
    <mergeCell ref="D37:D38"/>
    <mergeCell ref="D22:D23"/>
    <mergeCell ref="D24:D25"/>
    <mergeCell ref="A24:A25"/>
    <mergeCell ref="B24:B25"/>
    <mergeCell ref="C24:C25"/>
    <mergeCell ref="A22:A23"/>
  </mergeCells>
  <pageMargins left="0.70866141732283472" right="0.70866141732283472" top="0.74803149606299213" bottom="0.74803149606299213" header="0.31496062992125984" footer="0.31496062992125984"/>
  <pageSetup paperSize="9" scale="89" fitToHeight="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51"/>
  <sheetViews>
    <sheetView tabSelected="1" topLeftCell="B1" zoomScale="139" zoomScaleNormal="139" workbookViewId="0">
      <selection activeCell="G52" sqref="G52"/>
    </sheetView>
  </sheetViews>
  <sheetFormatPr defaultRowHeight="15"/>
  <cols>
    <col min="1" max="1" width="2" customWidth="1"/>
    <col min="2" max="2" width="5.5703125" customWidth="1"/>
    <col min="3" max="3" width="5.42578125" customWidth="1"/>
    <col min="4" max="4" width="33.85546875" customWidth="1"/>
    <col min="5" max="5" width="9.85546875" customWidth="1"/>
    <col min="9" max="9" width="7.28515625" customWidth="1"/>
    <col min="10" max="10" width="6.5703125" customWidth="1"/>
    <col min="11" max="11" width="36.5703125" customWidth="1"/>
  </cols>
  <sheetData>
    <row r="3" spans="1:11">
      <c r="A3" s="2"/>
      <c r="B3" s="449" t="s">
        <v>379</v>
      </c>
      <c r="C3" s="449"/>
      <c r="D3" s="449"/>
      <c r="E3" s="449"/>
      <c r="F3" s="449"/>
      <c r="G3" s="449"/>
      <c r="H3" s="449"/>
      <c r="I3" s="449"/>
      <c r="J3" s="449"/>
      <c r="K3" s="449"/>
    </row>
    <row r="4" spans="1:11">
      <c r="A4" s="2"/>
      <c r="B4" s="3"/>
      <c r="C4" s="3"/>
      <c r="D4" s="3"/>
      <c r="E4" s="3"/>
      <c r="F4" s="3"/>
      <c r="G4" s="208" t="s">
        <v>376</v>
      </c>
      <c r="H4" s="3"/>
      <c r="I4" s="3"/>
      <c r="J4" s="3"/>
      <c r="K4" s="3"/>
    </row>
    <row r="5" spans="1:11">
      <c r="A5" s="450" t="s">
        <v>0</v>
      </c>
      <c r="B5" s="451"/>
      <c r="C5" s="450" t="s">
        <v>43</v>
      </c>
      <c r="D5" s="450" t="s">
        <v>44</v>
      </c>
      <c r="E5" s="450" t="s">
        <v>45</v>
      </c>
      <c r="F5" s="450" t="s">
        <v>46</v>
      </c>
      <c r="G5" s="450"/>
      <c r="H5" s="450"/>
      <c r="I5" s="452" t="s">
        <v>47</v>
      </c>
      <c r="J5" s="452" t="s">
        <v>48</v>
      </c>
      <c r="K5" s="452" t="s">
        <v>49</v>
      </c>
    </row>
    <row r="6" spans="1:11">
      <c r="A6" s="451"/>
      <c r="B6" s="451"/>
      <c r="C6" s="450"/>
      <c r="D6" s="450"/>
      <c r="E6" s="450"/>
      <c r="F6" s="450" t="s">
        <v>50</v>
      </c>
      <c r="G6" s="450" t="s">
        <v>51</v>
      </c>
      <c r="H6" s="450" t="s">
        <v>52</v>
      </c>
      <c r="I6" s="453"/>
      <c r="J6" s="453"/>
      <c r="K6" s="455"/>
    </row>
    <row r="7" spans="1:11" ht="42" customHeight="1">
      <c r="A7" s="4" t="s">
        <v>5</v>
      </c>
      <c r="B7" s="4" t="s">
        <v>6</v>
      </c>
      <c r="C7" s="450"/>
      <c r="D7" s="451"/>
      <c r="E7" s="451"/>
      <c r="F7" s="450"/>
      <c r="G7" s="450"/>
      <c r="H7" s="450"/>
      <c r="I7" s="454"/>
      <c r="J7" s="454"/>
      <c r="K7" s="456"/>
    </row>
    <row r="8" spans="1:11">
      <c r="A8" s="5" t="s">
        <v>18</v>
      </c>
      <c r="B8" s="5" t="s">
        <v>19</v>
      </c>
      <c r="C8" s="6">
        <v>3</v>
      </c>
      <c r="D8" s="7">
        <v>4</v>
      </c>
      <c r="E8" s="7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8">
        <v>11</v>
      </c>
    </row>
    <row r="9" spans="1:11">
      <c r="A9" s="436">
        <v>3</v>
      </c>
      <c r="B9" s="436">
        <v>1</v>
      </c>
      <c r="C9" s="438"/>
      <c r="D9" s="440" t="s">
        <v>195</v>
      </c>
      <c r="E9" s="441"/>
      <c r="F9" s="441"/>
      <c r="G9" s="441"/>
      <c r="H9" s="441"/>
      <c r="I9" s="441"/>
      <c r="J9" s="441"/>
      <c r="K9" s="442"/>
    </row>
    <row r="10" spans="1:11" ht="32.25" customHeight="1">
      <c r="A10" s="437"/>
      <c r="B10" s="437"/>
      <c r="C10" s="439"/>
      <c r="D10" s="443"/>
      <c r="E10" s="444"/>
      <c r="F10" s="444"/>
      <c r="G10" s="444"/>
      <c r="H10" s="444"/>
      <c r="I10" s="444"/>
      <c r="J10" s="444"/>
      <c r="K10" s="445"/>
    </row>
    <row r="11" spans="1:11" ht="61.5" customHeight="1">
      <c r="A11" s="11">
        <v>3</v>
      </c>
      <c r="B11" s="11">
        <v>1</v>
      </c>
      <c r="C11" s="11">
        <v>1</v>
      </c>
      <c r="D11" s="17" t="s">
        <v>177</v>
      </c>
      <c r="E11" s="11" t="s">
        <v>178</v>
      </c>
      <c r="F11" s="11">
        <v>84.67</v>
      </c>
      <c r="G11" s="11">
        <v>96.138999999999996</v>
      </c>
      <c r="H11" s="18">
        <v>96.138999999999996</v>
      </c>
      <c r="I11" s="11">
        <v>1</v>
      </c>
      <c r="J11" s="11"/>
      <c r="K11" s="11" t="s">
        <v>380</v>
      </c>
    </row>
    <row r="12" spans="1:11" ht="39.75" customHeight="1">
      <c r="A12" s="11">
        <v>3</v>
      </c>
      <c r="B12" s="11">
        <v>1</v>
      </c>
      <c r="C12" s="11">
        <v>2</v>
      </c>
      <c r="D12" s="17" t="s">
        <v>179</v>
      </c>
      <c r="E12" s="11" t="s">
        <v>178</v>
      </c>
      <c r="F12" s="11">
        <v>100</v>
      </c>
      <c r="G12" s="11">
        <v>0</v>
      </c>
      <c r="H12" s="18">
        <v>0</v>
      </c>
      <c r="I12" s="11">
        <v>0</v>
      </c>
      <c r="J12" s="11"/>
      <c r="K12" s="11" t="s">
        <v>384</v>
      </c>
    </row>
    <row r="13" spans="1:11" ht="48" customHeight="1">
      <c r="A13" s="11">
        <v>3</v>
      </c>
      <c r="B13" s="11">
        <v>1</v>
      </c>
      <c r="C13" s="11">
        <v>3</v>
      </c>
      <c r="D13" s="17" t="s">
        <v>180</v>
      </c>
      <c r="E13" s="11" t="s">
        <v>107</v>
      </c>
      <c r="F13" s="11">
        <v>2.1339999999999999</v>
      </c>
      <c r="G13" s="11">
        <v>2.39</v>
      </c>
      <c r="H13" s="18">
        <v>2.0960000000000001</v>
      </c>
      <c r="I13" s="18">
        <v>0.9</v>
      </c>
      <c r="J13" s="11"/>
      <c r="K13" s="211" t="s">
        <v>381</v>
      </c>
    </row>
    <row r="14" spans="1:11" ht="51" customHeight="1">
      <c r="A14" s="11">
        <v>3</v>
      </c>
      <c r="B14" s="11">
        <v>1</v>
      </c>
      <c r="C14" s="11">
        <v>4</v>
      </c>
      <c r="D14" s="13" t="s">
        <v>329</v>
      </c>
      <c r="E14" s="11" t="s">
        <v>315</v>
      </c>
      <c r="F14" s="11">
        <v>101</v>
      </c>
      <c r="G14" s="11" t="s">
        <v>382</v>
      </c>
      <c r="H14" s="18" t="s">
        <v>383</v>
      </c>
      <c r="I14" s="18">
        <v>88</v>
      </c>
      <c r="J14" s="18"/>
      <c r="K14" s="18" t="s">
        <v>328</v>
      </c>
    </row>
    <row r="15" spans="1:11" ht="71.25" customHeight="1">
      <c r="A15" s="11">
        <v>3</v>
      </c>
      <c r="B15" s="11">
        <v>1</v>
      </c>
      <c r="C15" s="11">
        <v>5</v>
      </c>
      <c r="D15" s="179" t="s">
        <v>256</v>
      </c>
      <c r="E15" s="11" t="s">
        <v>107</v>
      </c>
      <c r="F15" s="11">
        <v>22.2</v>
      </c>
      <c r="G15" s="11">
        <v>23.2</v>
      </c>
      <c r="H15" s="18">
        <v>21.6</v>
      </c>
      <c r="I15" s="18">
        <v>0.94</v>
      </c>
      <c r="J15" s="18"/>
      <c r="K15" s="18" t="s">
        <v>330</v>
      </c>
    </row>
    <row r="16" spans="1:11" ht="60" customHeight="1">
      <c r="A16" s="11">
        <v>3</v>
      </c>
      <c r="B16" s="11">
        <v>1</v>
      </c>
      <c r="C16" s="11">
        <v>6</v>
      </c>
      <c r="D16" s="17" t="s">
        <v>334</v>
      </c>
      <c r="E16" s="11" t="s">
        <v>107</v>
      </c>
      <c r="F16" s="11">
        <v>62.91</v>
      </c>
      <c r="G16" s="11">
        <v>84.72</v>
      </c>
      <c r="H16" s="18">
        <v>62.91</v>
      </c>
      <c r="I16" s="18">
        <v>0.74</v>
      </c>
      <c r="J16" s="18"/>
      <c r="K16" s="18" t="s">
        <v>385</v>
      </c>
    </row>
    <row r="17" spans="1:11" ht="65.25" customHeight="1">
      <c r="A17" s="11">
        <v>3</v>
      </c>
      <c r="B17" s="11">
        <v>1</v>
      </c>
      <c r="C17" s="11">
        <v>7</v>
      </c>
      <c r="D17" s="161" t="s">
        <v>335</v>
      </c>
      <c r="E17" s="11" t="s">
        <v>178</v>
      </c>
      <c r="F17" s="11">
        <v>90</v>
      </c>
      <c r="G17" s="11">
        <v>121</v>
      </c>
      <c r="H17" s="18">
        <v>180</v>
      </c>
      <c r="I17" s="18">
        <v>1.5</v>
      </c>
      <c r="J17" s="18"/>
      <c r="K17" s="18"/>
    </row>
    <row r="18" spans="1:11" ht="61.5" customHeight="1">
      <c r="A18" s="11">
        <v>3</v>
      </c>
      <c r="B18" s="11">
        <v>1</v>
      </c>
      <c r="C18" s="11">
        <v>8</v>
      </c>
      <c r="D18" s="17" t="s">
        <v>255</v>
      </c>
      <c r="E18" s="11" t="s">
        <v>178</v>
      </c>
      <c r="F18" s="11">
        <v>118</v>
      </c>
      <c r="G18" s="11">
        <v>119</v>
      </c>
      <c r="H18" s="18">
        <v>51.5</v>
      </c>
      <c r="I18" s="18">
        <v>43.3</v>
      </c>
      <c r="J18" s="18"/>
      <c r="K18" s="18"/>
    </row>
    <row r="19" spans="1:11" ht="39.75" customHeight="1">
      <c r="A19" s="11">
        <v>3</v>
      </c>
      <c r="B19" s="11">
        <v>1</v>
      </c>
      <c r="C19" s="11">
        <v>9</v>
      </c>
      <c r="D19" s="179" t="s">
        <v>181</v>
      </c>
      <c r="E19" s="11" t="s">
        <v>107</v>
      </c>
      <c r="F19" s="11">
        <v>4.83</v>
      </c>
      <c r="G19" s="11">
        <v>0</v>
      </c>
      <c r="H19" s="18">
        <v>0</v>
      </c>
      <c r="I19" s="18">
        <v>0</v>
      </c>
      <c r="J19" s="18"/>
      <c r="K19" s="17"/>
    </row>
    <row r="20" spans="1:11" ht="77.25" customHeight="1">
      <c r="A20" s="11">
        <v>3</v>
      </c>
      <c r="B20" s="11">
        <v>1</v>
      </c>
      <c r="C20" s="11">
        <v>10</v>
      </c>
      <c r="D20" s="17" t="s">
        <v>336</v>
      </c>
      <c r="E20" s="11" t="s">
        <v>178</v>
      </c>
      <c r="F20" s="11">
        <v>105</v>
      </c>
      <c r="G20" s="11">
        <v>0</v>
      </c>
      <c r="H20" s="18">
        <v>0</v>
      </c>
      <c r="I20" s="18">
        <v>0</v>
      </c>
      <c r="J20" s="18"/>
      <c r="K20" s="19"/>
    </row>
    <row r="21" spans="1:11" ht="77.25" customHeight="1">
      <c r="A21" s="11">
        <v>3</v>
      </c>
      <c r="B21" s="11">
        <v>1</v>
      </c>
      <c r="C21" s="11">
        <v>11</v>
      </c>
      <c r="D21" s="17" t="s">
        <v>182</v>
      </c>
      <c r="E21" s="11" t="s">
        <v>107</v>
      </c>
      <c r="F21" s="11">
        <v>4.3499999999999996</v>
      </c>
      <c r="G21" s="11">
        <v>4.58</v>
      </c>
      <c r="H21" s="18">
        <v>2.2999999999999998</v>
      </c>
      <c r="I21" s="18">
        <v>50</v>
      </c>
      <c r="J21" s="18"/>
      <c r="K21" s="18"/>
    </row>
    <row r="22" spans="1:11" ht="77.25" customHeight="1">
      <c r="A22" s="11">
        <v>3</v>
      </c>
      <c r="B22" s="11">
        <v>1</v>
      </c>
      <c r="C22" s="11">
        <v>12</v>
      </c>
      <c r="D22" s="13" t="s">
        <v>337</v>
      </c>
      <c r="E22" s="11" t="s">
        <v>178</v>
      </c>
      <c r="F22" s="11">
        <v>108.93</v>
      </c>
      <c r="G22" s="11">
        <v>108.93</v>
      </c>
      <c r="H22" s="18">
        <v>115</v>
      </c>
      <c r="I22" s="18">
        <v>105</v>
      </c>
      <c r="J22" s="18"/>
      <c r="K22" s="18"/>
    </row>
    <row r="23" spans="1:11" ht="63.75" customHeight="1">
      <c r="A23" s="11">
        <v>3</v>
      </c>
      <c r="B23" s="11">
        <v>1</v>
      </c>
      <c r="C23" s="11">
        <v>13</v>
      </c>
      <c r="D23" s="185" t="s">
        <v>183</v>
      </c>
      <c r="E23" s="11" t="s">
        <v>178</v>
      </c>
      <c r="F23" s="11">
        <v>105.91</v>
      </c>
      <c r="G23" s="18">
        <v>105.91</v>
      </c>
      <c r="H23" s="18">
        <v>110.73</v>
      </c>
      <c r="I23" s="18">
        <v>1.3</v>
      </c>
      <c r="J23" s="18"/>
      <c r="K23" s="18"/>
    </row>
    <row r="24" spans="1:11">
      <c r="A24" s="20">
        <v>3</v>
      </c>
      <c r="B24" s="20">
        <v>2</v>
      </c>
      <c r="C24" s="17"/>
      <c r="D24" s="446" t="s">
        <v>184</v>
      </c>
      <c r="E24" s="446"/>
      <c r="F24" s="446"/>
      <c r="G24" s="446"/>
      <c r="H24" s="446"/>
      <c r="I24" s="446"/>
      <c r="J24" s="446"/>
      <c r="K24" s="446"/>
    </row>
    <row r="25" spans="1:11" ht="53.25" customHeight="1">
      <c r="A25" s="12">
        <v>3</v>
      </c>
      <c r="B25" s="12">
        <v>2</v>
      </c>
      <c r="C25" s="12">
        <v>1</v>
      </c>
      <c r="D25" s="83" t="s">
        <v>185</v>
      </c>
      <c r="E25" s="180" t="s">
        <v>178</v>
      </c>
      <c r="F25" s="180">
        <v>100</v>
      </c>
      <c r="G25" s="180">
        <v>100</v>
      </c>
      <c r="H25" s="180">
        <v>100</v>
      </c>
      <c r="I25" s="180">
        <v>1</v>
      </c>
      <c r="J25" s="180">
        <v>100</v>
      </c>
      <c r="K25" s="19" t="s">
        <v>186</v>
      </c>
    </row>
    <row r="26" spans="1:11" ht="62.25" customHeight="1">
      <c r="A26" s="12">
        <v>3</v>
      </c>
      <c r="B26" s="12">
        <v>2</v>
      </c>
      <c r="C26" s="12">
        <v>2</v>
      </c>
      <c r="D26" s="83" t="s">
        <v>187</v>
      </c>
      <c r="E26" s="180" t="s">
        <v>107</v>
      </c>
      <c r="F26" s="180">
        <v>421.8</v>
      </c>
      <c r="G26" s="180">
        <v>463.9</v>
      </c>
      <c r="H26" s="180">
        <v>176.1</v>
      </c>
      <c r="I26" s="180">
        <v>0.38</v>
      </c>
      <c r="J26" s="180"/>
      <c r="K26" s="19" t="s">
        <v>385</v>
      </c>
    </row>
    <row r="27" spans="1:11" ht="48">
      <c r="A27" s="12">
        <v>3</v>
      </c>
      <c r="B27" s="12">
        <v>2</v>
      </c>
      <c r="C27" s="12">
        <v>3</v>
      </c>
      <c r="D27" s="83" t="s">
        <v>338</v>
      </c>
      <c r="E27" s="180" t="s">
        <v>178</v>
      </c>
      <c r="F27" s="180">
        <v>98</v>
      </c>
      <c r="G27" s="180">
        <v>106.8</v>
      </c>
      <c r="H27" s="180">
        <v>105.7</v>
      </c>
      <c r="I27" s="180">
        <v>1.18</v>
      </c>
      <c r="J27" s="180"/>
      <c r="K27" s="19" t="s">
        <v>186</v>
      </c>
    </row>
    <row r="28" spans="1:11" ht="57" customHeight="1">
      <c r="A28" s="12">
        <v>3</v>
      </c>
      <c r="B28" s="12">
        <v>2</v>
      </c>
      <c r="C28" s="12">
        <v>4</v>
      </c>
      <c r="D28" s="83" t="s">
        <v>188</v>
      </c>
      <c r="E28" s="180" t="s">
        <v>178</v>
      </c>
      <c r="F28" s="180">
        <v>3.8</v>
      </c>
      <c r="G28" s="180">
        <v>4.5</v>
      </c>
      <c r="H28" s="180">
        <v>2.8</v>
      </c>
      <c r="I28" s="180">
        <v>62</v>
      </c>
      <c r="J28" s="180"/>
      <c r="K28" s="19" t="s">
        <v>386</v>
      </c>
    </row>
    <row r="29" spans="1:11" ht="59.25" customHeight="1">
      <c r="A29" s="12">
        <v>3</v>
      </c>
      <c r="B29" s="12">
        <v>2</v>
      </c>
      <c r="C29" s="12">
        <v>5</v>
      </c>
      <c r="D29" s="83" t="s">
        <v>189</v>
      </c>
      <c r="E29" s="180" t="s">
        <v>32</v>
      </c>
      <c r="F29" s="181">
        <v>684007</v>
      </c>
      <c r="G29" s="181">
        <v>764000</v>
      </c>
      <c r="H29" s="181">
        <v>383000</v>
      </c>
      <c r="I29" s="180">
        <v>0.5</v>
      </c>
      <c r="J29" s="180"/>
      <c r="K29" s="19"/>
    </row>
    <row r="30" spans="1:11" ht="60" customHeight="1">
      <c r="A30" s="12">
        <v>3</v>
      </c>
      <c r="B30" s="12">
        <v>2</v>
      </c>
      <c r="C30" s="12">
        <v>6</v>
      </c>
      <c r="D30" s="83" t="s">
        <v>339</v>
      </c>
      <c r="E30" s="23" t="s">
        <v>190</v>
      </c>
      <c r="F30" s="182">
        <v>37937</v>
      </c>
      <c r="G30" s="182">
        <v>38200</v>
      </c>
      <c r="H30" s="182">
        <v>19300</v>
      </c>
      <c r="I30" s="23">
        <v>0.5</v>
      </c>
      <c r="J30" s="23"/>
      <c r="K30" s="19" t="s">
        <v>385</v>
      </c>
    </row>
    <row r="31" spans="1:11" ht="63.75" customHeight="1">
      <c r="A31" s="12">
        <v>3</v>
      </c>
      <c r="B31" s="12">
        <v>2</v>
      </c>
      <c r="C31" s="12">
        <v>7</v>
      </c>
      <c r="D31" s="183" t="s">
        <v>191</v>
      </c>
      <c r="E31" s="23" t="s">
        <v>192</v>
      </c>
      <c r="F31" s="23">
        <v>3932</v>
      </c>
      <c r="G31" s="23">
        <v>5041</v>
      </c>
      <c r="H31" s="23">
        <v>2087</v>
      </c>
      <c r="I31" s="23">
        <v>0.42</v>
      </c>
      <c r="J31" s="23"/>
      <c r="K31" s="19" t="s">
        <v>385</v>
      </c>
    </row>
    <row r="32" spans="1:11">
      <c r="A32" s="457" t="s">
        <v>196</v>
      </c>
      <c r="B32" s="458"/>
      <c r="C32" s="458"/>
      <c r="D32" s="458"/>
      <c r="E32" s="458"/>
      <c r="F32" s="458"/>
      <c r="G32" s="458"/>
      <c r="H32" s="458"/>
      <c r="I32" s="458"/>
      <c r="J32" s="458"/>
      <c r="K32" s="459"/>
    </row>
    <row r="33" spans="1:12" ht="48">
      <c r="A33" s="11">
        <v>3</v>
      </c>
      <c r="B33" s="11">
        <v>3</v>
      </c>
      <c r="C33" s="11">
        <v>1</v>
      </c>
      <c r="D33" s="160" t="s">
        <v>340</v>
      </c>
      <c r="E33" s="11" t="s">
        <v>178</v>
      </c>
      <c r="F33" s="11">
        <v>26</v>
      </c>
      <c r="G33" s="18">
        <v>26</v>
      </c>
      <c r="H33" s="18">
        <v>26</v>
      </c>
      <c r="I33" s="18">
        <v>1</v>
      </c>
      <c r="J33" s="159"/>
      <c r="K33" s="19" t="s">
        <v>186</v>
      </c>
    </row>
    <row r="34" spans="1:12">
      <c r="A34" s="11">
        <v>3</v>
      </c>
      <c r="B34" s="11">
        <v>3</v>
      </c>
      <c r="C34" s="11">
        <v>2</v>
      </c>
      <c r="D34" s="17" t="s">
        <v>193</v>
      </c>
      <c r="E34" s="11" t="s">
        <v>32</v>
      </c>
      <c r="F34" s="11">
        <v>72</v>
      </c>
      <c r="G34" s="11">
        <v>72</v>
      </c>
      <c r="H34" s="11">
        <v>72</v>
      </c>
      <c r="I34" s="18">
        <v>1</v>
      </c>
      <c r="J34" s="18"/>
      <c r="K34" s="19" t="s">
        <v>186</v>
      </c>
    </row>
    <row r="35" spans="1:12" ht="55.5" customHeight="1">
      <c r="A35" s="18">
        <v>3</v>
      </c>
      <c r="B35" s="18">
        <v>3</v>
      </c>
      <c r="C35" s="18">
        <v>3</v>
      </c>
      <c r="D35" s="83" t="s">
        <v>194</v>
      </c>
      <c r="E35" s="18" t="s">
        <v>107</v>
      </c>
      <c r="F35" s="44">
        <v>25.25</v>
      </c>
      <c r="G35" s="18">
        <v>25.85</v>
      </c>
      <c r="H35" s="18">
        <v>11.834</v>
      </c>
      <c r="I35" s="18">
        <v>0.45</v>
      </c>
      <c r="J35" s="18"/>
      <c r="K35" s="18" t="s">
        <v>385</v>
      </c>
    </row>
    <row r="36" spans="1:12" ht="75" customHeight="1">
      <c r="A36" s="11">
        <v>3</v>
      </c>
      <c r="B36" s="11">
        <v>2</v>
      </c>
      <c r="C36" s="11">
        <v>4</v>
      </c>
      <c r="D36" s="179" t="s">
        <v>314</v>
      </c>
      <c r="E36" s="184" t="s">
        <v>178</v>
      </c>
      <c r="F36" s="165">
        <v>107.2</v>
      </c>
      <c r="G36" s="163">
        <v>107.2</v>
      </c>
      <c r="H36" s="164">
        <v>109.8</v>
      </c>
      <c r="I36" s="164">
        <v>103</v>
      </c>
      <c r="J36" s="164"/>
      <c r="K36" s="164" t="s">
        <v>385</v>
      </c>
    </row>
    <row r="37" spans="1:12" ht="15" customHeight="1">
      <c r="A37" s="24">
        <v>4</v>
      </c>
      <c r="B37" s="24">
        <v>3</v>
      </c>
      <c r="C37" s="460" t="s">
        <v>160</v>
      </c>
      <c r="D37" s="460"/>
      <c r="E37" s="460"/>
      <c r="F37" s="460"/>
      <c r="G37" s="460"/>
      <c r="H37" s="460"/>
      <c r="I37" s="460"/>
      <c r="J37" s="460"/>
      <c r="K37" s="460"/>
    </row>
    <row r="38" spans="1:12" ht="126" customHeight="1">
      <c r="A38" s="25">
        <v>3</v>
      </c>
      <c r="B38" s="25">
        <v>3</v>
      </c>
      <c r="C38" s="25">
        <v>1</v>
      </c>
      <c r="D38" s="33" t="s">
        <v>197</v>
      </c>
      <c r="E38" s="34" t="s">
        <v>178</v>
      </c>
      <c r="F38" s="34">
        <v>63.6</v>
      </c>
      <c r="G38" s="34">
        <v>54.5</v>
      </c>
      <c r="H38" s="34">
        <v>54.5</v>
      </c>
      <c r="I38" s="34">
        <v>1</v>
      </c>
      <c r="J38" s="35"/>
      <c r="K38" s="19" t="s">
        <v>387</v>
      </c>
    </row>
    <row r="39" spans="1:12">
      <c r="A39" s="21">
        <v>3</v>
      </c>
      <c r="B39" s="22">
        <v>5</v>
      </c>
      <c r="C39" s="26"/>
      <c r="D39" s="461" t="s">
        <v>198</v>
      </c>
      <c r="E39" s="462"/>
      <c r="F39" s="462"/>
      <c r="G39" s="462"/>
      <c r="H39" s="462"/>
      <c r="I39" s="462"/>
      <c r="J39" s="463"/>
      <c r="K39" s="22"/>
    </row>
    <row r="40" spans="1:12" ht="71.25" customHeight="1">
      <c r="A40" s="11">
        <v>3</v>
      </c>
      <c r="B40" s="11">
        <v>5</v>
      </c>
      <c r="C40" s="11">
        <v>1</v>
      </c>
      <c r="D40" s="14" t="s">
        <v>199</v>
      </c>
      <c r="E40" s="18" t="s">
        <v>107</v>
      </c>
      <c r="F40" s="18">
        <v>55</v>
      </c>
      <c r="G40" s="18">
        <v>60</v>
      </c>
      <c r="H40" s="18">
        <v>27</v>
      </c>
      <c r="I40" s="18">
        <v>0.45</v>
      </c>
      <c r="J40" s="23"/>
      <c r="K40" s="19" t="s">
        <v>385</v>
      </c>
    </row>
    <row r="41" spans="1:12" ht="67.5" customHeight="1">
      <c r="A41" s="11">
        <v>3</v>
      </c>
      <c r="B41" s="11">
        <v>5</v>
      </c>
      <c r="C41" s="11">
        <v>2</v>
      </c>
      <c r="D41" s="28" t="s">
        <v>200</v>
      </c>
      <c r="E41" s="11" t="s">
        <v>178</v>
      </c>
      <c r="F41" s="11">
        <v>100</v>
      </c>
      <c r="G41" s="11">
        <v>100</v>
      </c>
      <c r="H41" s="11">
        <v>100</v>
      </c>
      <c r="I41" s="11">
        <v>1</v>
      </c>
      <c r="J41" s="18"/>
      <c r="K41" s="19" t="s">
        <v>186</v>
      </c>
    </row>
    <row r="42" spans="1:12" ht="67.5" customHeight="1">
      <c r="A42" s="11">
        <v>3</v>
      </c>
      <c r="B42" s="11">
        <v>5</v>
      </c>
      <c r="C42" s="11">
        <v>3</v>
      </c>
      <c r="D42" s="28" t="s">
        <v>201</v>
      </c>
      <c r="E42" s="11" t="s">
        <v>178</v>
      </c>
      <c r="F42" s="11">
        <v>93</v>
      </c>
      <c r="G42" s="11">
        <v>93</v>
      </c>
      <c r="H42" s="27">
        <v>93</v>
      </c>
      <c r="I42" s="11">
        <v>1</v>
      </c>
      <c r="J42" s="119">
        <v>1</v>
      </c>
      <c r="K42" s="19" t="s">
        <v>186</v>
      </c>
    </row>
    <row r="43" spans="1:12" ht="67.5" customHeight="1">
      <c r="A43" s="11">
        <v>3</v>
      </c>
      <c r="B43" s="11">
        <v>5</v>
      </c>
      <c r="C43" s="11">
        <v>4</v>
      </c>
      <c r="D43" s="14" t="s">
        <v>341</v>
      </c>
      <c r="E43" s="11" t="s">
        <v>107</v>
      </c>
      <c r="F43" s="11">
        <v>118</v>
      </c>
      <c r="G43" s="11">
        <v>120</v>
      </c>
      <c r="H43" s="11">
        <v>120</v>
      </c>
      <c r="I43" s="11">
        <v>1</v>
      </c>
      <c r="J43" s="18"/>
      <c r="K43" s="19" t="s">
        <v>186</v>
      </c>
    </row>
    <row r="44" spans="1:12" ht="206.25" customHeight="1">
      <c r="A44" s="214">
        <v>3</v>
      </c>
      <c r="B44" s="34">
        <v>5</v>
      </c>
      <c r="C44" s="34">
        <v>5</v>
      </c>
      <c r="D44" s="215" t="s">
        <v>342</v>
      </c>
      <c r="E44" s="34" t="s">
        <v>178</v>
      </c>
      <c r="F44" s="34">
        <v>35</v>
      </c>
      <c r="G44" s="34">
        <v>35</v>
      </c>
      <c r="H44" s="34">
        <v>35</v>
      </c>
      <c r="I44" s="34">
        <v>1</v>
      </c>
      <c r="J44" s="34"/>
      <c r="K44" s="191" t="s">
        <v>391</v>
      </c>
    </row>
    <row r="45" spans="1:12" s="216" customFormat="1" ht="63" customHeight="1">
      <c r="A45" s="11">
        <v>3</v>
      </c>
      <c r="B45" s="18">
        <v>5</v>
      </c>
      <c r="C45" s="18">
        <v>6</v>
      </c>
      <c r="D45" s="14" t="s">
        <v>388</v>
      </c>
      <c r="E45" s="18" t="s">
        <v>31</v>
      </c>
      <c r="F45" s="18">
        <v>34.07</v>
      </c>
      <c r="G45" s="18">
        <v>35.142000000000003</v>
      </c>
      <c r="H45" s="18">
        <v>35.142000000000003</v>
      </c>
      <c r="I45" s="18">
        <v>1</v>
      </c>
      <c r="J45" s="18"/>
      <c r="K45" s="13" t="s">
        <v>186</v>
      </c>
    </row>
    <row r="46" spans="1:12" s="217" customFormat="1" ht="63" customHeight="1">
      <c r="A46" s="11">
        <v>3</v>
      </c>
      <c r="B46" s="18">
        <v>5</v>
      </c>
      <c r="C46" s="18">
        <v>7</v>
      </c>
      <c r="D46" s="14" t="s">
        <v>389</v>
      </c>
      <c r="E46" s="18" t="s">
        <v>178</v>
      </c>
      <c r="F46" s="18">
        <v>89.284000000000006</v>
      </c>
      <c r="G46" s="18">
        <f>-H46</f>
        <v>0</v>
      </c>
      <c r="H46" s="18">
        <v>0</v>
      </c>
      <c r="I46" s="18"/>
      <c r="J46" s="18"/>
      <c r="K46" s="13" t="s">
        <v>390</v>
      </c>
    </row>
    <row r="47" spans="1:12" s="217" customFormat="1" ht="63" customHeight="1">
      <c r="A47" s="216"/>
      <c r="B47" s="18"/>
      <c r="C47" s="18"/>
      <c r="D47" s="14"/>
      <c r="E47" s="18"/>
      <c r="F47" s="18"/>
      <c r="G47" s="18"/>
      <c r="H47" s="18"/>
      <c r="I47" s="11"/>
      <c r="J47" s="18"/>
      <c r="K47" s="13"/>
    </row>
    <row r="48" spans="1:12" ht="121.5" customHeight="1">
      <c r="A48" s="176"/>
      <c r="B48" s="447" t="s">
        <v>321</v>
      </c>
      <c r="C48" s="448"/>
      <c r="D48" s="448"/>
      <c r="E48" s="448"/>
      <c r="F48" s="448"/>
      <c r="G48" s="448"/>
      <c r="H48" s="448"/>
      <c r="I48" s="448"/>
      <c r="J48" s="448"/>
      <c r="K48" s="448"/>
      <c r="L48" s="448"/>
    </row>
    <row r="49" spans="2:11" ht="60">
      <c r="B49" s="177">
        <v>6</v>
      </c>
      <c r="C49" s="177">
        <v>1</v>
      </c>
      <c r="D49" s="178" t="s">
        <v>331</v>
      </c>
      <c r="E49" s="177" t="s">
        <v>178</v>
      </c>
      <c r="F49" s="212">
        <v>100</v>
      </c>
      <c r="G49" s="177">
        <v>110</v>
      </c>
      <c r="H49" s="177">
        <v>80</v>
      </c>
      <c r="I49" s="177">
        <v>72.7</v>
      </c>
      <c r="K49" s="213" t="s">
        <v>385</v>
      </c>
    </row>
    <row r="50" spans="2:11" ht="60">
      <c r="B50" s="177">
        <v>6</v>
      </c>
      <c r="C50" s="177">
        <v>2</v>
      </c>
      <c r="D50" s="178" t="s">
        <v>333</v>
      </c>
      <c r="E50" s="177" t="s">
        <v>32</v>
      </c>
      <c r="F50">
        <v>0</v>
      </c>
      <c r="G50" s="177">
        <v>1</v>
      </c>
      <c r="H50" s="177">
        <v>0</v>
      </c>
      <c r="K50" s="213" t="s">
        <v>385</v>
      </c>
    </row>
    <row r="51" spans="2:11" ht="36">
      <c r="B51" s="177">
        <v>6</v>
      </c>
      <c r="C51" s="177">
        <v>3</v>
      </c>
      <c r="D51" s="178" t="s">
        <v>332</v>
      </c>
      <c r="E51" s="177" t="s">
        <v>32</v>
      </c>
      <c r="F51">
        <v>10</v>
      </c>
      <c r="G51" s="177">
        <v>11</v>
      </c>
      <c r="H51" s="177">
        <v>8</v>
      </c>
      <c r="I51" s="177">
        <v>72.7</v>
      </c>
      <c r="J51" s="177">
        <v>100</v>
      </c>
      <c r="K51" s="213" t="s">
        <v>385</v>
      </c>
    </row>
  </sheetData>
  <mergeCells count="21">
    <mergeCell ref="B48:L48"/>
    <mergeCell ref="B3:K3"/>
    <mergeCell ref="A5:B6"/>
    <mergeCell ref="C5:C7"/>
    <mergeCell ref="D5:D7"/>
    <mergeCell ref="E5:E7"/>
    <mergeCell ref="F5:H5"/>
    <mergeCell ref="I5:I7"/>
    <mergeCell ref="J5:J7"/>
    <mergeCell ref="K5:K7"/>
    <mergeCell ref="F6:F7"/>
    <mergeCell ref="G6:G7"/>
    <mergeCell ref="H6:H7"/>
    <mergeCell ref="A32:K32"/>
    <mergeCell ref="C37:K37"/>
    <mergeCell ref="D39:J39"/>
    <mergeCell ref="A9:A10"/>
    <mergeCell ref="B9:B10"/>
    <mergeCell ref="C9:C10"/>
    <mergeCell ref="D9:K10"/>
    <mergeCell ref="D24:K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Форма1</vt:lpstr>
      <vt:lpstr>Форма 2</vt:lpstr>
      <vt:lpstr>Форма 3</vt:lpstr>
      <vt:lpstr>Форма 4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2023-08-02T10:56:32Z</dcterms:modified>
</cp:coreProperties>
</file>